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aryfy\Plan wieloletni\"/>
    </mc:Choice>
  </mc:AlternateContent>
  <bookViews>
    <workbookView xWindow="0" yWindow="0" windowWidth="28800" windowHeight="12130"/>
  </bookViews>
  <sheets>
    <sheet name="wydruk 21.02." sheetId="1" r:id="rId1"/>
  </sheets>
  <definedNames>
    <definedName name="_xlnm._FilterDatabase" localSheetId="0" hidden="1">'wydruk 21.02.'!$A$1:$AO$57</definedName>
    <definedName name="_xlnm.Print_Area" localSheetId="0">'wydruk 21.02.'!$A$1:$AD$82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D70" i="1"/>
  <c r="K69" i="1"/>
  <c r="J69" i="1"/>
  <c r="I69" i="1"/>
  <c r="H69" i="1"/>
  <c r="G69" i="1"/>
  <c r="F69" i="1"/>
  <c r="F68" i="1" s="1"/>
  <c r="E69" i="1"/>
  <c r="E68" i="1" s="1"/>
  <c r="D69" i="1"/>
  <c r="F67" i="1"/>
  <c r="AM59" i="1"/>
  <c r="K59" i="1"/>
  <c r="K72" i="1" s="1"/>
  <c r="J59" i="1"/>
  <c r="J72" i="1" s="1"/>
  <c r="I59" i="1"/>
  <c r="I72" i="1" s="1"/>
  <c r="H59" i="1"/>
  <c r="H72" i="1" s="1"/>
  <c r="G59" i="1"/>
  <c r="G72" i="1" s="1"/>
  <c r="F59" i="1"/>
  <c r="F72" i="1" s="1"/>
  <c r="E59" i="1"/>
  <c r="E72" i="1" s="1"/>
  <c r="D59" i="1"/>
  <c r="D72" i="1" s="1"/>
  <c r="C59" i="1"/>
  <c r="C72" i="1" s="1"/>
  <c r="G57" i="1"/>
  <c r="G79" i="1" s="1"/>
  <c r="AD55" i="1"/>
  <c r="U55" i="1"/>
  <c r="T55" i="1"/>
  <c r="K64" i="1" s="1"/>
  <c r="K76" i="1" s="1"/>
  <c r="S55" i="1"/>
  <c r="J64" i="1" s="1"/>
  <c r="J76" i="1" s="1"/>
  <c r="R55" i="1"/>
  <c r="I64" i="1" s="1"/>
  <c r="I76" i="1" s="1"/>
  <c r="Q55" i="1"/>
  <c r="H64" i="1" s="1"/>
  <c r="H76" i="1" s="1"/>
  <c r="P55" i="1"/>
  <c r="G64" i="1" s="1"/>
  <c r="G76" i="1" s="1"/>
  <c r="O55" i="1"/>
  <c r="F64" i="1" s="1"/>
  <c r="F76" i="1" s="1"/>
  <c r="N55" i="1"/>
  <c r="E64" i="1" s="1"/>
  <c r="E76" i="1" s="1"/>
  <c r="M55" i="1"/>
  <c r="C55" i="1"/>
  <c r="AD54" i="1"/>
  <c r="U54" i="1"/>
  <c r="T54" i="1"/>
  <c r="S54" i="1"/>
  <c r="R54" i="1"/>
  <c r="Q54" i="1"/>
  <c r="P54" i="1"/>
  <c r="O54" i="1"/>
  <c r="N54" i="1"/>
  <c r="M54" i="1"/>
  <c r="C54" i="1"/>
  <c r="AL53" i="1"/>
  <c r="AK53" i="1"/>
  <c r="AJ53" i="1"/>
  <c r="AI53" i="1"/>
  <c r="AH53" i="1"/>
  <c r="AB53" i="1"/>
  <c r="S53" i="1" s="1"/>
  <c r="O53" i="1"/>
  <c r="N53" i="1"/>
  <c r="M53" i="1"/>
  <c r="C53" i="1"/>
  <c r="AL52" i="1"/>
  <c r="AK52" i="1"/>
  <c r="AJ52" i="1"/>
  <c r="AI52" i="1"/>
  <c r="AH52" i="1"/>
  <c r="O52" i="1"/>
  <c r="N52" i="1"/>
  <c r="M52" i="1"/>
  <c r="C52" i="1"/>
  <c r="AL51" i="1"/>
  <c r="AK51" i="1"/>
  <c r="AJ51" i="1"/>
  <c r="AI51" i="1"/>
  <c r="AH51" i="1"/>
  <c r="AD51" i="1"/>
  <c r="O51" i="1"/>
  <c r="N51" i="1"/>
  <c r="M51" i="1"/>
  <c r="C51" i="1"/>
  <c r="AL50" i="1"/>
  <c r="AK50" i="1"/>
  <c r="AJ50" i="1"/>
  <c r="AI50" i="1"/>
  <c r="AH50" i="1"/>
  <c r="AC50" i="1"/>
  <c r="T50" i="1" s="1"/>
  <c r="O50" i="1"/>
  <c r="N50" i="1"/>
  <c r="M50" i="1"/>
  <c r="C50" i="1"/>
  <c r="AL49" i="1"/>
  <c r="AK49" i="1"/>
  <c r="AJ49" i="1"/>
  <c r="AI49" i="1"/>
  <c r="AH49" i="1"/>
  <c r="Y49" i="1"/>
  <c r="O49" i="1"/>
  <c r="N49" i="1"/>
  <c r="M49" i="1"/>
  <c r="C49" i="1"/>
  <c r="AL48" i="1"/>
  <c r="AK48" i="1"/>
  <c r="AJ48" i="1"/>
  <c r="AI48" i="1"/>
  <c r="AH48" i="1"/>
  <c r="O48" i="1"/>
  <c r="N48" i="1"/>
  <c r="M48" i="1"/>
  <c r="C48" i="1"/>
  <c r="AL47" i="1"/>
  <c r="AK47" i="1"/>
  <c r="AJ47" i="1"/>
  <c r="AI47" i="1"/>
  <c r="AH47" i="1"/>
  <c r="AA47" i="1"/>
  <c r="O47" i="1"/>
  <c r="N47" i="1"/>
  <c r="M47" i="1"/>
  <c r="C47" i="1"/>
  <c r="AL46" i="1"/>
  <c r="AL45" i="1" s="1"/>
  <c r="AK46" i="1"/>
  <c r="AJ46" i="1"/>
  <c r="AI46" i="1"/>
  <c r="AH46" i="1"/>
  <c r="AB46" i="1"/>
  <c r="O46" i="1"/>
  <c r="N46" i="1"/>
  <c r="M46" i="1"/>
  <c r="C46" i="1"/>
  <c r="AG45" i="1"/>
  <c r="AF45" i="1"/>
  <c r="AE45" i="1"/>
  <c r="X45" i="1"/>
  <c r="W45" i="1"/>
  <c r="V45" i="1"/>
  <c r="K45" i="1"/>
  <c r="J45" i="1"/>
  <c r="I45" i="1"/>
  <c r="H45" i="1"/>
  <c r="G45" i="1"/>
  <c r="F45" i="1"/>
  <c r="E45" i="1"/>
  <c r="N45" i="1" s="1"/>
  <c r="D45" i="1"/>
  <c r="AD44" i="1"/>
  <c r="U44" i="1"/>
  <c r="T44" i="1"/>
  <c r="S44" i="1"/>
  <c r="R44" i="1"/>
  <c r="Q44" i="1"/>
  <c r="P44" i="1"/>
  <c r="O44" i="1"/>
  <c r="N44" i="1"/>
  <c r="M44" i="1"/>
  <c r="C44" i="1"/>
  <c r="AD43" i="1"/>
  <c r="U43" i="1"/>
  <c r="T43" i="1"/>
  <c r="S43" i="1"/>
  <c r="R43" i="1"/>
  <c r="Q43" i="1"/>
  <c r="P43" i="1"/>
  <c r="O43" i="1"/>
  <c r="N43" i="1"/>
  <c r="M43" i="1"/>
  <c r="L43" i="1" s="1"/>
  <c r="C43" i="1"/>
  <c r="AD42" i="1"/>
  <c r="U42" i="1"/>
  <c r="T42" i="1"/>
  <c r="S42" i="1"/>
  <c r="R42" i="1"/>
  <c r="Q42" i="1"/>
  <c r="P42" i="1"/>
  <c r="O42" i="1"/>
  <c r="N42" i="1"/>
  <c r="M42" i="1"/>
  <c r="L42" i="1" s="1"/>
  <c r="C42" i="1"/>
  <c r="AD41" i="1"/>
  <c r="U41" i="1"/>
  <c r="T41" i="1"/>
  <c r="S41" i="1"/>
  <c r="R41" i="1"/>
  <c r="Q41" i="1"/>
  <c r="P41" i="1"/>
  <c r="O41" i="1"/>
  <c r="N41" i="1"/>
  <c r="M41" i="1"/>
  <c r="C41" i="1"/>
  <c r="AD40" i="1"/>
  <c r="U40" i="1"/>
  <c r="T40" i="1"/>
  <c r="S40" i="1"/>
  <c r="R40" i="1"/>
  <c r="Q40" i="1"/>
  <c r="P40" i="1"/>
  <c r="O40" i="1"/>
  <c r="N40" i="1"/>
  <c r="M40" i="1"/>
  <c r="C40" i="1"/>
  <c r="AL39" i="1"/>
  <c r="AK39" i="1"/>
  <c r="AJ39" i="1"/>
  <c r="AI39" i="1"/>
  <c r="AH39" i="1"/>
  <c r="AG39" i="1"/>
  <c r="AF39" i="1"/>
  <c r="AE39" i="1"/>
  <c r="AC39" i="1"/>
  <c r="AB39" i="1"/>
  <c r="AA39" i="1"/>
  <c r="R39" i="1" s="1"/>
  <c r="Z39" i="1"/>
  <c r="Y39" i="1"/>
  <c r="X39" i="1"/>
  <c r="O39" i="1" s="1"/>
  <c r="W39" i="1"/>
  <c r="N39" i="1" s="1"/>
  <c r="V39" i="1"/>
  <c r="P39" i="1"/>
  <c r="K39" i="1"/>
  <c r="T39" i="1" s="1"/>
  <c r="J39" i="1"/>
  <c r="S39" i="1" s="1"/>
  <c r="I39" i="1"/>
  <c r="H39" i="1"/>
  <c r="G39" i="1"/>
  <c r="F39" i="1"/>
  <c r="E39" i="1"/>
  <c r="D39" i="1"/>
  <c r="C39" i="1" s="1"/>
  <c r="AD38" i="1"/>
  <c r="W38" i="1"/>
  <c r="E67" i="1" s="1"/>
  <c r="T38" i="1"/>
  <c r="S38" i="1"/>
  <c r="R38" i="1"/>
  <c r="Q38" i="1"/>
  <c r="P38" i="1"/>
  <c r="O38" i="1"/>
  <c r="N38" i="1"/>
  <c r="D38" i="1"/>
  <c r="C38" i="1"/>
  <c r="AD37" i="1"/>
  <c r="U37" i="1"/>
  <c r="T37" i="1"/>
  <c r="S37" i="1"/>
  <c r="R37" i="1"/>
  <c r="Q37" i="1"/>
  <c r="P37" i="1"/>
  <c r="O37" i="1"/>
  <c r="N37" i="1"/>
  <c r="M37" i="1"/>
  <c r="C37" i="1"/>
  <c r="AD36" i="1"/>
  <c r="U36" i="1"/>
  <c r="T36" i="1"/>
  <c r="S36" i="1"/>
  <c r="R36" i="1"/>
  <c r="Q36" i="1"/>
  <c r="P36" i="1"/>
  <c r="O36" i="1"/>
  <c r="N36" i="1"/>
  <c r="M36" i="1"/>
  <c r="C36" i="1"/>
  <c r="AD35" i="1"/>
  <c r="AC35" i="1"/>
  <c r="AC33" i="1" s="1"/>
  <c r="T33" i="1" s="1"/>
  <c r="AB35" i="1"/>
  <c r="U35" i="1" s="1"/>
  <c r="S35" i="1"/>
  <c r="R35" i="1"/>
  <c r="Q35" i="1"/>
  <c r="P35" i="1"/>
  <c r="O35" i="1"/>
  <c r="N35" i="1"/>
  <c r="M35" i="1"/>
  <c r="C35" i="1"/>
  <c r="AD34" i="1"/>
  <c r="Y34" i="1"/>
  <c r="P34" i="1" s="1"/>
  <c r="X34" i="1"/>
  <c r="U34" i="1" s="1"/>
  <c r="T34" i="1"/>
  <c r="S34" i="1"/>
  <c r="R34" i="1"/>
  <c r="Q34" i="1"/>
  <c r="O34" i="1"/>
  <c r="N34" i="1"/>
  <c r="M34" i="1"/>
  <c r="C34" i="1"/>
  <c r="AD33" i="1"/>
  <c r="AB33" i="1"/>
  <c r="AA33" i="1"/>
  <c r="Z33" i="1"/>
  <c r="Y33" i="1"/>
  <c r="W33" i="1"/>
  <c r="V33" i="1"/>
  <c r="K33" i="1"/>
  <c r="J33" i="1"/>
  <c r="I33" i="1"/>
  <c r="H33" i="1"/>
  <c r="G33" i="1"/>
  <c r="F33" i="1"/>
  <c r="E33" i="1"/>
  <c r="D33" i="1"/>
  <c r="M33" i="1" s="1"/>
  <c r="AD32" i="1"/>
  <c r="U32" i="1"/>
  <c r="T32" i="1"/>
  <c r="S32" i="1"/>
  <c r="R32" i="1"/>
  <c r="Q32" i="1"/>
  <c r="P32" i="1"/>
  <c r="O32" i="1"/>
  <c r="N32" i="1"/>
  <c r="M32" i="1"/>
  <c r="L32" i="1" s="1"/>
  <c r="C32" i="1"/>
  <c r="AD31" i="1"/>
  <c r="V31" i="1"/>
  <c r="U31" i="1" s="1"/>
  <c r="T31" i="1"/>
  <c r="S31" i="1"/>
  <c r="R31" i="1"/>
  <c r="Q31" i="1"/>
  <c r="P31" i="1"/>
  <c r="O31" i="1"/>
  <c r="N31" i="1"/>
  <c r="C31" i="1"/>
  <c r="AD30" i="1"/>
  <c r="U30" i="1"/>
  <c r="T30" i="1"/>
  <c r="S30" i="1"/>
  <c r="R30" i="1"/>
  <c r="Q30" i="1"/>
  <c r="P30" i="1"/>
  <c r="O30" i="1"/>
  <c r="N30" i="1"/>
  <c r="M30" i="1"/>
  <c r="L30" i="1" s="1"/>
  <c r="C30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 s="1"/>
  <c r="K29" i="1"/>
  <c r="J29" i="1"/>
  <c r="S29" i="1" s="1"/>
  <c r="I29" i="1"/>
  <c r="R29" i="1" s="1"/>
  <c r="H29" i="1"/>
  <c r="Q29" i="1" s="1"/>
  <c r="G29" i="1"/>
  <c r="F29" i="1"/>
  <c r="O29" i="1" s="1"/>
  <c r="E29" i="1"/>
  <c r="D29" i="1"/>
  <c r="AD28" i="1"/>
  <c r="Z28" i="1"/>
  <c r="U28" i="1" s="1"/>
  <c r="T28" i="1"/>
  <c r="S28" i="1"/>
  <c r="R28" i="1"/>
  <c r="P28" i="1"/>
  <c r="O28" i="1"/>
  <c r="N28" i="1"/>
  <c r="M28" i="1"/>
  <c r="C28" i="1"/>
  <c r="AD27" i="1"/>
  <c r="Y27" i="1"/>
  <c r="T27" i="1"/>
  <c r="S27" i="1"/>
  <c r="R27" i="1"/>
  <c r="Q27" i="1"/>
  <c r="O27" i="1"/>
  <c r="N27" i="1"/>
  <c r="M27" i="1"/>
  <c r="C27" i="1"/>
  <c r="AD26" i="1"/>
  <c r="Y26" i="1"/>
  <c r="P26" i="1" s="1"/>
  <c r="X26" i="1"/>
  <c r="U26" i="1" s="1"/>
  <c r="T26" i="1"/>
  <c r="S26" i="1"/>
  <c r="R26" i="1"/>
  <c r="Q26" i="1"/>
  <c r="O26" i="1"/>
  <c r="N26" i="1"/>
  <c r="M26" i="1"/>
  <c r="C26" i="1"/>
  <c r="AD25" i="1"/>
  <c r="AC25" i="1"/>
  <c r="AB25" i="1"/>
  <c r="AA25" i="1"/>
  <c r="Z25" i="1"/>
  <c r="X25" i="1"/>
  <c r="W25" i="1"/>
  <c r="V25" i="1"/>
  <c r="K25" i="1"/>
  <c r="J25" i="1"/>
  <c r="S25" i="1" s="1"/>
  <c r="I25" i="1"/>
  <c r="R25" i="1" s="1"/>
  <c r="H25" i="1"/>
  <c r="Q25" i="1" s="1"/>
  <c r="G25" i="1"/>
  <c r="F25" i="1"/>
  <c r="O25" i="1" s="1"/>
  <c r="E25" i="1"/>
  <c r="N25" i="1" s="1"/>
  <c r="D25" i="1"/>
  <c r="AD24" i="1"/>
  <c r="U24" i="1"/>
  <c r="T24" i="1"/>
  <c r="S24" i="1"/>
  <c r="R24" i="1"/>
  <c r="Q24" i="1"/>
  <c r="P24" i="1"/>
  <c r="O24" i="1"/>
  <c r="N24" i="1"/>
  <c r="M24" i="1"/>
  <c r="C24" i="1"/>
  <c r="AD23" i="1"/>
  <c r="U23" i="1"/>
  <c r="T23" i="1"/>
  <c r="S23" i="1"/>
  <c r="R23" i="1"/>
  <c r="Q23" i="1"/>
  <c r="P23" i="1"/>
  <c r="O23" i="1"/>
  <c r="L23" i="1" s="1"/>
  <c r="N23" i="1"/>
  <c r="M23" i="1"/>
  <c r="C23" i="1"/>
  <c r="AD22" i="1"/>
  <c r="U22" i="1"/>
  <c r="T22" i="1"/>
  <c r="S22" i="1"/>
  <c r="R22" i="1"/>
  <c r="Q22" i="1"/>
  <c r="P22" i="1"/>
  <c r="O22" i="1"/>
  <c r="N22" i="1"/>
  <c r="M22" i="1"/>
  <c r="C22" i="1"/>
  <c r="AD21" i="1"/>
  <c r="Z21" i="1"/>
  <c r="Q21" i="1" s="1"/>
  <c r="Y21" i="1"/>
  <c r="T21" i="1"/>
  <c r="S21" i="1"/>
  <c r="R21" i="1"/>
  <c r="P21" i="1"/>
  <c r="O21" i="1"/>
  <c r="N21" i="1"/>
  <c r="M21" i="1"/>
  <c r="C21" i="1"/>
  <c r="AD20" i="1"/>
  <c r="Z20" i="1"/>
  <c r="Q20" i="1" s="1"/>
  <c r="Y20" i="1"/>
  <c r="T20" i="1"/>
  <c r="S20" i="1"/>
  <c r="R20" i="1"/>
  <c r="O20" i="1"/>
  <c r="N20" i="1"/>
  <c r="M20" i="1"/>
  <c r="C20" i="1"/>
  <c r="AD19" i="1"/>
  <c r="U19" i="1"/>
  <c r="T19" i="1"/>
  <c r="S19" i="1"/>
  <c r="R19" i="1"/>
  <c r="Q19" i="1"/>
  <c r="P19" i="1"/>
  <c r="O19" i="1"/>
  <c r="N19" i="1"/>
  <c r="M19" i="1"/>
  <c r="L19" i="1" s="1"/>
  <c r="C19" i="1"/>
  <c r="AD18" i="1"/>
  <c r="AC18" i="1"/>
  <c r="AB18" i="1"/>
  <c r="AA18" i="1"/>
  <c r="I66" i="1" s="1"/>
  <c r="Z18" i="1"/>
  <c r="Q18" i="1" s="1"/>
  <c r="Y18" i="1"/>
  <c r="X18" i="1"/>
  <c r="W18" i="1"/>
  <c r="E66" i="1" s="1"/>
  <c r="V18" i="1"/>
  <c r="D66" i="1" s="1"/>
  <c r="C18" i="1"/>
  <c r="AD17" i="1"/>
  <c r="U17" i="1"/>
  <c r="T17" i="1"/>
  <c r="S17" i="1"/>
  <c r="R17" i="1"/>
  <c r="Q17" i="1"/>
  <c r="P17" i="1"/>
  <c r="O17" i="1"/>
  <c r="N17" i="1"/>
  <c r="M17" i="1"/>
  <c r="C17" i="1"/>
  <c r="AL16" i="1"/>
  <c r="AK16" i="1"/>
  <c r="AJ16" i="1"/>
  <c r="AI16" i="1"/>
  <c r="AH16" i="1"/>
  <c r="AG16" i="1"/>
  <c r="AF16" i="1"/>
  <c r="AE16" i="1"/>
  <c r="AD16" i="1"/>
  <c r="W16" i="1"/>
  <c r="V16" i="1"/>
  <c r="K16" i="1"/>
  <c r="J16" i="1"/>
  <c r="I16" i="1"/>
  <c r="H16" i="1"/>
  <c r="G16" i="1"/>
  <c r="F16" i="1"/>
  <c r="E16" i="1"/>
  <c r="N16" i="1" s="1"/>
  <c r="D16" i="1"/>
  <c r="AD15" i="1"/>
  <c r="U15" i="1"/>
  <c r="T15" i="1"/>
  <c r="S15" i="1"/>
  <c r="R15" i="1"/>
  <c r="Q15" i="1"/>
  <c r="P15" i="1"/>
  <c r="O15" i="1"/>
  <c r="N15" i="1"/>
  <c r="M15" i="1"/>
  <c r="C15" i="1"/>
  <c r="AD14" i="1"/>
  <c r="U14" i="1"/>
  <c r="T14" i="1"/>
  <c r="S14" i="1"/>
  <c r="R14" i="1"/>
  <c r="Q14" i="1"/>
  <c r="P14" i="1"/>
  <c r="O14" i="1"/>
  <c r="L14" i="1" s="1"/>
  <c r="AM14" i="1" s="1"/>
  <c r="N14" i="1"/>
  <c r="M14" i="1"/>
  <c r="C14" i="1"/>
  <c r="AD13" i="1"/>
  <c r="U13" i="1"/>
  <c r="T13" i="1"/>
  <c r="S13" i="1"/>
  <c r="R13" i="1"/>
  <c r="Q13" i="1"/>
  <c r="P13" i="1"/>
  <c r="O13" i="1"/>
  <c r="N13" i="1"/>
  <c r="M13" i="1"/>
  <c r="L13" i="1" s="1"/>
  <c r="C13" i="1"/>
  <c r="AD12" i="1"/>
  <c r="U12" i="1"/>
  <c r="T12" i="1"/>
  <c r="S12" i="1"/>
  <c r="R12" i="1"/>
  <c r="Q12" i="1"/>
  <c r="P12" i="1"/>
  <c r="O12" i="1"/>
  <c r="N12" i="1"/>
  <c r="M12" i="1"/>
  <c r="C12" i="1"/>
  <c r="AD11" i="1"/>
  <c r="U11" i="1"/>
  <c r="T11" i="1"/>
  <c r="S11" i="1"/>
  <c r="R11" i="1"/>
  <c r="Q11" i="1"/>
  <c r="P11" i="1"/>
  <c r="O11" i="1"/>
  <c r="N11" i="1"/>
  <c r="M11" i="1"/>
  <c r="L11" i="1" s="1"/>
  <c r="C11" i="1"/>
  <c r="AD10" i="1"/>
  <c r="U10" i="1"/>
  <c r="T10" i="1"/>
  <c r="S10" i="1"/>
  <c r="R10" i="1"/>
  <c r="Q10" i="1"/>
  <c r="P10" i="1"/>
  <c r="O10" i="1"/>
  <c r="N10" i="1"/>
  <c r="M10" i="1"/>
  <c r="L10" i="1" s="1"/>
  <c r="C10" i="1"/>
  <c r="AD9" i="1"/>
  <c r="U9" i="1"/>
  <c r="T9" i="1"/>
  <c r="S9" i="1"/>
  <c r="R9" i="1"/>
  <c r="Q9" i="1"/>
  <c r="P9" i="1"/>
  <c r="O9" i="1"/>
  <c r="N9" i="1"/>
  <c r="M9" i="1"/>
  <c r="C9" i="1"/>
  <c r="AD8" i="1"/>
  <c r="U8" i="1"/>
  <c r="T8" i="1"/>
  <c r="S8" i="1"/>
  <c r="R8" i="1"/>
  <c r="Q8" i="1"/>
  <c r="P8" i="1"/>
  <c r="O8" i="1"/>
  <c r="N8" i="1"/>
  <c r="M8" i="1"/>
  <c r="C8" i="1"/>
  <c r="AD7" i="1"/>
  <c r="AC7" i="1"/>
  <c r="AB7" i="1"/>
  <c r="AA7" i="1"/>
  <c r="Z7" i="1"/>
  <c r="Y7" i="1"/>
  <c r="X7" i="1"/>
  <c r="W7" i="1"/>
  <c r="V7" i="1"/>
  <c r="U7" i="1" s="1"/>
  <c r="K7" i="1"/>
  <c r="T7" i="1" s="1"/>
  <c r="J7" i="1"/>
  <c r="I7" i="1"/>
  <c r="R7" i="1" s="1"/>
  <c r="H7" i="1"/>
  <c r="G7" i="1"/>
  <c r="P7" i="1" s="1"/>
  <c r="F7" i="1"/>
  <c r="O7" i="1" s="1"/>
  <c r="E7" i="1"/>
  <c r="C7" i="1" s="1"/>
  <c r="D7" i="1"/>
  <c r="AD6" i="1"/>
  <c r="U6" i="1"/>
  <c r="T6" i="1"/>
  <c r="S6" i="1"/>
  <c r="R6" i="1"/>
  <c r="Q6" i="1"/>
  <c r="P6" i="1"/>
  <c r="O6" i="1"/>
  <c r="N6" i="1"/>
  <c r="M6" i="1"/>
  <c r="L6" i="1" s="1"/>
  <c r="C6" i="1"/>
  <c r="AD5" i="1"/>
  <c r="U5" i="1"/>
  <c r="T5" i="1"/>
  <c r="S5" i="1"/>
  <c r="R5" i="1"/>
  <c r="Q5" i="1"/>
  <c r="P5" i="1"/>
  <c r="O5" i="1"/>
  <c r="N5" i="1"/>
  <c r="M5" i="1"/>
  <c r="L5" i="1" s="1"/>
  <c r="C5" i="1"/>
  <c r="AD4" i="1"/>
  <c r="U4" i="1"/>
  <c r="T4" i="1"/>
  <c r="S4" i="1"/>
  <c r="R4" i="1"/>
  <c r="Q4" i="1"/>
  <c r="P4" i="1"/>
  <c r="O4" i="1"/>
  <c r="N4" i="1"/>
  <c r="M4" i="1"/>
  <c r="L4" i="1" s="1"/>
  <c r="C4" i="1"/>
  <c r="AD3" i="1"/>
  <c r="U3" i="1"/>
  <c r="T3" i="1"/>
  <c r="S3" i="1"/>
  <c r="R3" i="1"/>
  <c r="Q3" i="1"/>
  <c r="P3" i="1"/>
  <c r="O3" i="1"/>
  <c r="N3" i="1"/>
  <c r="M3" i="1"/>
  <c r="C3" i="1"/>
  <c r="AL2" i="1"/>
  <c r="AK2" i="1"/>
  <c r="AJ2" i="1"/>
  <c r="AI2" i="1"/>
  <c r="AH2" i="1"/>
  <c r="AG2" i="1"/>
  <c r="AG56" i="1" s="1"/>
  <c r="AF2" i="1"/>
  <c r="AE2" i="1"/>
  <c r="AC2" i="1"/>
  <c r="AB2" i="1"/>
  <c r="AA2" i="1"/>
  <c r="Z2" i="1"/>
  <c r="Y2" i="1"/>
  <c r="X2" i="1"/>
  <c r="W2" i="1"/>
  <c r="V2" i="1"/>
  <c r="U2" i="1" s="1"/>
  <c r="K2" i="1"/>
  <c r="J2" i="1"/>
  <c r="I2" i="1"/>
  <c r="H2" i="1"/>
  <c r="G2" i="1"/>
  <c r="G56" i="1" s="1"/>
  <c r="F2" i="1"/>
  <c r="O2" i="1" s="1"/>
  <c r="E2" i="1"/>
  <c r="D2" i="1"/>
  <c r="AM15" i="1" l="1"/>
  <c r="AM43" i="1"/>
  <c r="AK45" i="1"/>
  <c r="AK56" i="1" s="1"/>
  <c r="C2" i="1"/>
  <c r="AF56" i="1"/>
  <c r="J56" i="1"/>
  <c r="N7" i="1"/>
  <c r="L9" i="1"/>
  <c r="AM13" i="1"/>
  <c r="M18" i="1"/>
  <c r="AM19" i="1"/>
  <c r="AM23" i="1"/>
  <c r="L44" i="1"/>
  <c r="AM44" i="1" s="1"/>
  <c r="O45" i="1"/>
  <c r="R47" i="1"/>
  <c r="AD50" i="1"/>
  <c r="AD53" i="1"/>
  <c r="AM30" i="1"/>
  <c r="T35" i="1"/>
  <c r="L35" i="1" s="1"/>
  <c r="AM35" i="1" s="1"/>
  <c r="H56" i="1"/>
  <c r="L3" i="1"/>
  <c r="AM3" i="1" s="1"/>
  <c r="AM6" i="1"/>
  <c r="L15" i="1"/>
  <c r="Z16" i="1"/>
  <c r="Q16" i="1" s="1"/>
  <c r="L17" i="1"/>
  <c r="AM17" i="1" s="1"/>
  <c r="L21" i="1"/>
  <c r="Q33" i="1"/>
  <c r="X33" i="1"/>
  <c r="O33" i="1" s="1"/>
  <c r="S33" i="1"/>
  <c r="L34" i="1"/>
  <c r="L37" i="1"/>
  <c r="L41" i="1"/>
  <c r="AM41" i="1" s="1"/>
  <c r="AD52" i="1"/>
  <c r="L26" i="1"/>
  <c r="AM26" i="1" s="1"/>
  <c r="D56" i="1"/>
  <c r="N2" i="1"/>
  <c r="N56" i="1" s="1"/>
  <c r="L12" i="1"/>
  <c r="AM12" i="1" s="1"/>
  <c r="AA16" i="1"/>
  <c r="R16" i="1" s="1"/>
  <c r="U18" i="1"/>
  <c r="L22" i="1"/>
  <c r="AM22" i="1" s="1"/>
  <c r="T25" i="1"/>
  <c r="N29" i="1"/>
  <c r="AM32" i="1"/>
  <c r="N33" i="1"/>
  <c r="R33" i="1"/>
  <c r="P33" i="1"/>
  <c r="L40" i="1"/>
  <c r="AM40" i="1" s="1"/>
  <c r="C45" i="1"/>
  <c r="M45" i="1"/>
  <c r="AD49" i="1"/>
  <c r="L54" i="1"/>
  <c r="J57" i="1"/>
  <c r="J79" i="1" s="1"/>
  <c r="P27" i="1"/>
  <c r="U27" i="1"/>
  <c r="Y25" i="1"/>
  <c r="P25" i="1" s="1"/>
  <c r="L33" i="1"/>
  <c r="P2" i="1"/>
  <c r="C16" i="1"/>
  <c r="E56" i="1"/>
  <c r="Y16" i="1"/>
  <c r="P18" i="1"/>
  <c r="G66" i="1"/>
  <c r="AC16" i="1"/>
  <c r="K66" i="1"/>
  <c r="T18" i="1"/>
  <c r="K62" i="1" s="1"/>
  <c r="L27" i="1"/>
  <c r="AM27" i="1" s="1"/>
  <c r="S46" i="1"/>
  <c r="AM4" i="1"/>
  <c r="AM11" i="1"/>
  <c r="O16" i="1"/>
  <c r="O56" i="1" s="1"/>
  <c r="AL56" i="1"/>
  <c r="AA53" i="1"/>
  <c r="R53" i="1" s="1"/>
  <c r="Z52" i="1"/>
  <c r="Q52" i="1" s="1"/>
  <c r="AC51" i="1"/>
  <c r="T51" i="1" s="1"/>
  <c r="Y51" i="1"/>
  <c r="AB50" i="1"/>
  <c r="S50" i="1" s="1"/>
  <c r="AA49" i="1"/>
  <c r="R49" i="1" s="1"/>
  <c r="Z48" i="1"/>
  <c r="Q48" i="1" s="1"/>
  <c r="AC47" i="1"/>
  <c r="T47" i="1" s="1"/>
  <c r="Y47" i="1"/>
  <c r="Y53" i="1"/>
  <c r="AB52" i="1"/>
  <c r="S52" i="1" s="1"/>
  <c r="AB51" i="1"/>
  <c r="S51" i="1" s="1"/>
  <c r="AA50" i="1"/>
  <c r="R50" i="1" s="1"/>
  <c r="AB49" i="1"/>
  <c r="S49" i="1" s="1"/>
  <c r="Y48" i="1"/>
  <c r="Z47" i="1"/>
  <c r="Q47" i="1" s="1"/>
  <c r="Z46" i="1"/>
  <c r="AC53" i="1"/>
  <c r="T53" i="1" s="1"/>
  <c r="AA52" i="1"/>
  <c r="R52" i="1" s="1"/>
  <c r="AA51" i="1"/>
  <c r="R51" i="1" s="1"/>
  <c r="Z50" i="1"/>
  <c r="Q50" i="1" s="1"/>
  <c r="Z49" i="1"/>
  <c r="Q49" i="1" s="1"/>
  <c r="AC48" i="1"/>
  <c r="T48" i="1" s="1"/>
  <c r="AC46" i="1"/>
  <c r="Y46" i="1"/>
  <c r="Z53" i="1"/>
  <c r="Q53" i="1" s="1"/>
  <c r="AC52" i="1"/>
  <c r="T52" i="1" s="1"/>
  <c r="Z51" i="1"/>
  <c r="Q51" i="1" s="1"/>
  <c r="Y50" i="1"/>
  <c r="AB48" i="1"/>
  <c r="S48" i="1" s="1"/>
  <c r="AA46" i="1"/>
  <c r="Y52" i="1"/>
  <c r="AA48" i="1"/>
  <c r="R48" i="1" s="1"/>
  <c r="AC49" i="1"/>
  <c r="T49" i="1" s="1"/>
  <c r="AB47" i="1"/>
  <c r="S47" i="1" s="1"/>
  <c r="K56" i="1"/>
  <c r="T2" i="1"/>
  <c r="AM10" i="1"/>
  <c r="P49" i="1"/>
  <c r="L49" i="1" s="1"/>
  <c r="AM37" i="1"/>
  <c r="C69" i="1"/>
  <c r="D68" i="1"/>
  <c r="H57" i="1"/>
  <c r="H79" i="1" s="1"/>
  <c r="Q2" i="1"/>
  <c r="F63" i="1"/>
  <c r="F75" i="1" s="1"/>
  <c r="G70" i="1"/>
  <c r="AD46" i="1"/>
  <c r="K70" i="1"/>
  <c r="K68" i="1" s="1"/>
  <c r="I56" i="1"/>
  <c r="R2" i="1"/>
  <c r="M2" i="1"/>
  <c r="S2" i="1"/>
  <c r="W56" i="1"/>
  <c r="S7" i="1"/>
  <c r="AM9" i="1"/>
  <c r="P16" i="1"/>
  <c r="T16" i="1"/>
  <c r="E65" i="1"/>
  <c r="U20" i="1"/>
  <c r="P20" i="1"/>
  <c r="L20" i="1" s="1"/>
  <c r="AM20" i="1" s="1"/>
  <c r="U21" i="1"/>
  <c r="AM21" i="1" s="1"/>
  <c r="C25" i="1"/>
  <c r="M25" i="1"/>
  <c r="C29" i="1"/>
  <c r="M29" i="1"/>
  <c r="P29" i="1"/>
  <c r="T29" i="1"/>
  <c r="AM34" i="1"/>
  <c r="V38" i="1"/>
  <c r="M39" i="1"/>
  <c r="Q39" i="1"/>
  <c r="H70" i="1"/>
  <c r="H68" i="1" s="1"/>
  <c r="AI45" i="1"/>
  <c r="AD47" i="1"/>
  <c r="AJ45" i="1"/>
  <c r="AJ56" i="1" s="1"/>
  <c r="F56" i="1"/>
  <c r="D57" i="1"/>
  <c r="D79" i="1" s="1"/>
  <c r="AE56" i="1"/>
  <c r="AD2" i="1"/>
  <c r="AI56" i="1"/>
  <c r="M7" i="1"/>
  <c r="Q7" i="1"/>
  <c r="AM5" i="1"/>
  <c r="L8" i="1"/>
  <c r="AM8" i="1" s="1"/>
  <c r="M16" i="1"/>
  <c r="F66" i="1"/>
  <c r="F65" i="1" s="1"/>
  <c r="O18" i="1"/>
  <c r="F62" i="1" s="1"/>
  <c r="X16" i="1"/>
  <c r="J66" i="1"/>
  <c r="S18" i="1"/>
  <c r="J62" i="1" s="1"/>
  <c r="AB16" i="1"/>
  <c r="S16" i="1" s="1"/>
  <c r="L24" i="1"/>
  <c r="AM24" i="1" s="1"/>
  <c r="C33" i="1"/>
  <c r="L36" i="1"/>
  <c r="AM36" i="1" s="1"/>
  <c r="U39" i="1"/>
  <c r="AD39" i="1"/>
  <c r="AM42" i="1"/>
  <c r="AH45" i="1"/>
  <c r="AD45" i="1" s="1"/>
  <c r="AM54" i="1"/>
  <c r="D64" i="1"/>
  <c r="L55" i="1"/>
  <c r="AM55" i="1" s="1"/>
  <c r="H66" i="1"/>
  <c r="N18" i="1"/>
  <c r="E62" i="1" s="1"/>
  <c r="R18" i="1"/>
  <c r="I62" i="1" s="1"/>
  <c r="Q28" i="1"/>
  <c r="L28" i="1" s="1"/>
  <c r="AM28" i="1" s="1"/>
  <c r="M31" i="1"/>
  <c r="L31" i="1" s="1"/>
  <c r="AM31" i="1" s="1"/>
  <c r="E63" i="1"/>
  <c r="E75" i="1" s="1"/>
  <c r="I70" i="1"/>
  <c r="I68" i="1" s="1"/>
  <c r="J70" i="1"/>
  <c r="J68" i="1" s="1"/>
  <c r="AD48" i="1"/>
  <c r="L39" i="1" l="1"/>
  <c r="AM39" i="1" s="1"/>
  <c r="J63" i="1"/>
  <c r="J75" i="1" s="1"/>
  <c r="U16" i="1"/>
  <c r="U49" i="1"/>
  <c r="G62" i="1"/>
  <c r="AM49" i="1"/>
  <c r="D62" i="1"/>
  <c r="D74" i="1" s="1"/>
  <c r="J67" i="1"/>
  <c r="U33" i="1"/>
  <c r="AM33" i="1" s="1"/>
  <c r="J65" i="1"/>
  <c r="K74" i="1"/>
  <c r="I74" i="1"/>
  <c r="G74" i="1"/>
  <c r="D76" i="1"/>
  <c r="C64" i="1"/>
  <c r="C76" i="1" s="1"/>
  <c r="D67" i="1"/>
  <c r="U38" i="1"/>
  <c r="P52" i="1"/>
  <c r="L52" i="1" s="1"/>
  <c r="AM52" i="1" s="1"/>
  <c r="U52" i="1"/>
  <c r="K67" i="1"/>
  <c r="K65" i="1" s="1"/>
  <c r="AC45" i="1"/>
  <c r="T46" i="1"/>
  <c r="K63" i="1" s="1"/>
  <c r="U51" i="1"/>
  <c r="P51" i="1"/>
  <c r="L51" i="1" s="1"/>
  <c r="AM51" i="1" s="1"/>
  <c r="V56" i="1"/>
  <c r="Y56" i="1"/>
  <c r="AB45" i="1"/>
  <c r="S45" i="1" s="1"/>
  <c r="AD56" i="1"/>
  <c r="AD57" i="1" s="1"/>
  <c r="J74" i="1"/>
  <c r="J61" i="1"/>
  <c r="J60" i="1" s="1"/>
  <c r="I57" i="1"/>
  <c r="I79" i="1" s="1"/>
  <c r="L18" i="1"/>
  <c r="AM18" i="1" s="1"/>
  <c r="C56" i="1"/>
  <c r="U50" i="1"/>
  <c r="P50" i="1"/>
  <c r="L50" i="1" s="1"/>
  <c r="P46" i="1"/>
  <c r="U46" i="1"/>
  <c r="G67" i="1"/>
  <c r="G65" i="1" s="1"/>
  <c r="Y45" i="1"/>
  <c r="H67" i="1"/>
  <c r="H65" i="1" s="1"/>
  <c r="Z45" i="1"/>
  <c r="Q46" i="1"/>
  <c r="H63" i="1" s="1"/>
  <c r="U47" i="1"/>
  <c r="P47" i="1"/>
  <c r="L47" i="1" s="1"/>
  <c r="AM47" i="1" s="1"/>
  <c r="L16" i="1"/>
  <c r="AM16" i="1" s="1"/>
  <c r="X56" i="1"/>
  <c r="L7" i="1"/>
  <c r="AM7" i="1" s="1"/>
  <c r="F57" i="1"/>
  <c r="F79" i="1" s="1"/>
  <c r="M38" i="1"/>
  <c r="L25" i="1"/>
  <c r="F74" i="1"/>
  <c r="F61" i="1"/>
  <c r="F60" i="1" s="1"/>
  <c r="S56" i="1"/>
  <c r="G68" i="1"/>
  <c r="C70" i="1"/>
  <c r="C68" i="1" s="1"/>
  <c r="K57" i="1"/>
  <c r="K79" i="1" s="1"/>
  <c r="M56" i="1"/>
  <c r="L2" i="1"/>
  <c r="I67" i="1"/>
  <c r="I65" i="1" s="1"/>
  <c r="R46" i="1"/>
  <c r="I63" i="1" s="1"/>
  <c r="I61" i="1" s="1"/>
  <c r="AA45" i="1"/>
  <c r="U48" i="1"/>
  <c r="P48" i="1"/>
  <c r="L48" i="1" s="1"/>
  <c r="AM48" i="1" s="1"/>
  <c r="E74" i="1"/>
  <c r="E61" i="1"/>
  <c r="E60" i="1" s="1"/>
  <c r="L29" i="1"/>
  <c r="AM29" i="1" s="1"/>
  <c r="C66" i="1"/>
  <c r="U25" i="1"/>
  <c r="P53" i="1"/>
  <c r="L53" i="1" s="1"/>
  <c r="AM53" i="1" s="1"/>
  <c r="U53" i="1"/>
  <c r="AH56" i="1"/>
  <c r="E57" i="1"/>
  <c r="E79" i="1" s="1"/>
  <c r="AB56" i="1"/>
  <c r="H62" i="1"/>
  <c r="AM25" i="1" l="1"/>
  <c r="H75" i="1"/>
  <c r="K75" i="1"/>
  <c r="K73" i="1" s="1"/>
  <c r="AM2" i="1"/>
  <c r="L38" i="1"/>
  <c r="AM38" i="1" s="1"/>
  <c r="D63" i="1"/>
  <c r="Q45" i="1"/>
  <c r="Q56" i="1" s="1"/>
  <c r="Z56" i="1"/>
  <c r="C57" i="1"/>
  <c r="C79" i="1" s="1"/>
  <c r="J77" i="1"/>
  <c r="J73" i="1"/>
  <c r="T45" i="1"/>
  <c r="T56" i="1" s="1"/>
  <c r="AC56" i="1"/>
  <c r="L46" i="1"/>
  <c r="AM46" i="1" s="1"/>
  <c r="G63" i="1"/>
  <c r="C67" i="1"/>
  <c r="C65" i="1" s="1"/>
  <c r="D65" i="1"/>
  <c r="K61" i="1"/>
  <c r="K60" i="1" s="1"/>
  <c r="I60" i="1"/>
  <c r="H74" i="1"/>
  <c r="H61" i="1"/>
  <c r="H60" i="1" s="1"/>
  <c r="E77" i="1"/>
  <c r="E73" i="1"/>
  <c r="AA56" i="1"/>
  <c r="R45" i="1"/>
  <c r="R56" i="1" s="1"/>
  <c r="C62" i="1"/>
  <c r="I75" i="1"/>
  <c r="I77" i="1" s="1"/>
  <c r="F77" i="1"/>
  <c r="F73" i="1"/>
  <c r="P45" i="1"/>
  <c r="U45" i="1"/>
  <c r="U56" i="1" s="1"/>
  <c r="U57" i="1" s="1"/>
  <c r="AM50" i="1"/>
  <c r="K77" i="1"/>
  <c r="I73" i="1" l="1"/>
  <c r="H77" i="1"/>
  <c r="H73" i="1"/>
  <c r="G75" i="1"/>
  <c r="G61" i="1"/>
  <c r="G60" i="1" s="1"/>
  <c r="D75" i="1"/>
  <c r="C63" i="1"/>
  <c r="C75" i="1" s="1"/>
  <c r="D61" i="1"/>
  <c r="D60" i="1" s="1"/>
  <c r="L45" i="1"/>
  <c r="AM45" i="1" s="1"/>
  <c r="AM56" i="1" s="1"/>
  <c r="P56" i="1"/>
  <c r="C74" i="1"/>
  <c r="C61" i="1"/>
  <c r="C60" i="1" s="1"/>
  <c r="C77" i="1" l="1"/>
  <c r="C73" i="1"/>
  <c r="G77" i="1"/>
  <c r="G73" i="1"/>
  <c r="D73" i="1"/>
  <c r="D77" i="1"/>
  <c r="L56" i="1"/>
  <c r="L57" i="1" s="1"/>
</calcChain>
</file>

<file path=xl/sharedStrings.xml><?xml version="1.0" encoding="utf-8"?>
<sst xmlns="http://schemas.openxmlformats.org/spreadsheetml/2006/main" count="222" uniqueCount="154">
  <si>
    <t>Lp.</t>
  </si>
  <si>
    <t>Nazwa zadania</t>
  </si>
  <si>
    <t>Nakłady całkowite</t>
  </si>
  <si>
    <t>Udział własny</t>
  </si>
  <si>
    <t>UW 2020</t>
  </si>
  <si>
    <t>UW 2021</t>
  </si>
  <si>
    <t>UW 2022</t>
  </si>
  <si>
    <t>UW 2023</t>
  </si>
  <si>
    <t>UW 2024</t>
  </si>
  <si>
    <t>UW 2025</t>
  </si>
  <si>
    <t>UW 2026</t>
  </si>
  <si>
    <t>UW 2027</t>
  </si>
  <si>
    <t>Finansowanie zewnętrzne</t>
  </si>
  <si>
    <t>KREDYT 2020</t>
  </si>
  <si>
    <t>KREDYT 2021</t>
  </si>
  <si>
    <t>KREDYT 2022</t>
  </si>
  <si>
    <t>KREDYT 2023</t>
  </si>
  <si>
    <t>KREDYT 2024</t>
  </si>
  <si>
    <t>KREDYT 2025</t>
  </si>
  <si>
    <t>KREDYT 2026</t>
  </si>
  <si>
    <t>KREDYT 2027</t>
  </si>
  <si>
    <t>Finansowanie zewnętrzne - dotacja</t>
  </si>
  <si>
    <t>DOTACJA 2020</t>
  </si>
  <si>
    <t>DOTACJA 2021</t>
  </si>
  <si>
    <t>DOTACJA 2022</t>
  </si>
  <si>
    <t>DOTACJA 2023</t>
  </si>
  <si>
    <t>DOTACJA 2024</t>
  </si>
  <si>
    <t>DOTACJA 2025</t>
  </si>
  <si>
    <t>DOTACJA 2026</t>
  </si>
  <si>
    <t>DOTACJA 2027</t>
  </si>
  <si>
    <t>spr</t>
  </si>
  <si>
    <t>przypisanie</t>
  </si>
  <si>
    <t>1.</t>
  </si>
  <si>
    <t>Prace koncepcyjne, analizy - zaopatrzenie w wodę</t>
  </si>
  <si>
    <t>1.1.</t>
  </si>
  <si>
    <t>Analiza ryzyka ujęć wody</t>
  </si>
  <si>
    <t>urządzenia wodociągowe</t>
  </si>
  <si>
    <t>1.2.</t>
  </si>
  <si>
    <t>Opracowanie analizy hydraulicznej sieci wodociągowych na terenie gminy Siechnice</t>
  </si>
  <si>
    <t>1.3.</t>
  </si>
  <si>
    <t>Prace poszukiwawcze nowych ujęć wody na terenie gminy Siechnice - badania hydrogeologiczne</t>
  </si>
  <si>
    <t>1.4.</t>
  </si>
  <si>
    <t>Audyt stacji uzdatniania wody oraz wykonanie koncepcji zbiorników na wodę</t>
  </si>
  <si>
    <t>2.</t>
  </si>
  <si>
    <t>Wykonanie projektów urządzeń wodociągowych</t>
  </si>
  <si>
    <t>2.1.</t>
  </si>
  <si>
    <t>Projekt sieci wodociągowej Radwanice ul. Katarzyńska</t>
  </si>
  <si>
    <t>2.2.</t>
  </si>
  <si>
    <t>Projekt sieci wodociągowej Iwiny ul. Lipowa - ul. Sosnowa</t>
  </si>
  <si>
    <t>2.3.</t>
  </si>
  <si>
    <t>Projekt sieci wodociągowej Siechnice ul. Polna - Blizanowice i Trestno - Mokry Dwór</t>
  </si>
  <si>
    <t>2.4.</t>
  </si>
  <si>
    <t>2.5.</t>
  </si>
  <si>
    <t>Projekt modernizacji sieci wodociągowych</t>
  </si>
  <si>
    <t>2.6.</t>
  </si>
  <si>
    <t>Projekt zbiorników na wodę</t>
  </si>
  <si>
    <t>2.7.</t>
  </si>
  <si>
    <t>Wykonanie dokumentacji hydrogeologicznej i projektu stacji uzdatniania wody I</t>
  </si>
  <si>
    <t>2.8.</t>
  </si>
  <si>
    <t>Wykonanie dokumentacji hydrogeologicznej i projektu stacji uzdatniania wody II</t>
  </si>
  <si>
    <t>3.</t>
  </si>
  <si>
    <t>Budowa sieci wodociągowych</t>
  </si>
  <si>
    <t>3.1.</t>
  </si>
  <si>
    <t>Sieć wodociągowa Siechnice ul. Kwiatkowskiego i Henryka III</t>
  </si>
  <si>
    <t>3.2.</t>
  </si>
  <si>
    <t>Sieć wodociągowa Iwiny ul. Buforowa, Kościuszki - Żerniki Wrocławskie ul. Poziomkowa</t>
  </si>
  <si>
    <t>3.3.</t>
  </si>
  <si>
    <t>Sieć wodociągowa Radwanice ul. Katarzyńska</t>
  </si>
  <si>
    <t>3.4.</t>
  </si>
  <si>
    <t>Sieć wodociągowa Siechnice ul. Polna - Blizanowice i Trestno - Mokry Dwór</t>
  </si>
  <si>
    <t>3.5.</t>
  </si>
  <si>
    <t>Sieć wodociągowa Radwanice - Siechnice</t>
  </si>
  <si>
    <t>3.6.</t>
  </si>
  <si>
    <t>Sieć wodociągowa Smardzów - Łukaszowice</t>
  </si>
  <si>
    <t>3.7.</t>
  </si>
  <si>
    <t>Sieć wodociągowa Iwiny ul. Lipowa - ul. Sosnowa</t>
  </si>
  <si>
    <t>4.</t>
  </si>
  <si>
    <t>Modernizacja sieci wodociągowych</t>
  </si>
  <si>
    <t>5.</t>
  </si>
  <si>
    <t>Budowa zbiorników magazynujących wodę</t>
  </si>
  <si>
    <t>5.1.</t>
  </si>
  <si>
    <t>Budowa zbiornika I</t>
  </si>
  <si>
    <t>5.2.</t>
  </si>
  <si>
    <t>Budowa zbiornika II</t>
  </si>
  <si>
    <t>5.3.</t>
  </si>
  <si>
    <t>Budowa zbiornika III</t>
  </si>
  <si>
    <t>6.</t>
  </si>
  <si>
    <t>Wykonanie odwiertów - ujęcia wody</t>
  </si>
  <si>
    <t>6.1.</t>
  </si>
  <si>
    <t>Wykonanie studni  SUW Suchy Dwór</t>
  </si>
  <si>
    <t>6.2.</t>
  </si>
  <si>
    <t>Otwory badawczo-eksploatacyjne - nowy SUW 2 odwierty I</t>
  </si>
  <si>
    <t>6.3.</t>
  </si>
  <si>
    <t>Otwory badawczo-eksploatacyjne - nowy SUW 2 odwierty II</t>
  </si>
  <si>
    <t>7.</t>
  </si>
  <si>
    <t>Budowa stacji uzdatniania wody</t>
  </si>
  <si>
    <t>7.1.</t>
  </si>
  <si>
    <t>Budowa stacji uzdatniania wody I</t>
  </si>
  <si>
    <t>7.2.</t>
  </si>
  <si>
    <t>Budowa stacji uzdatniania wody II</t>
  </si>
  <si>
    <t>8.</t>
  </si>
  <si>
    <t>Odpłatne przejęcie sieci wodociągowych od prywatnych inwestorów</t>
  </si>
  <si>
    <t>9.</t>
  </si>
  <si>
    <t>Kontener socjalny na terenie oczyszczalni SBR</t>
  </si>
  <si>
    <t>urządzenia kanalizacyjne</t>
  </si>
  <si>
    <t>10.</t>
  </si>
  <si>
    <t>Wykonanie projektu i budowa przepompowni z rurociągiem tłocznym Bioblok</t>
  </si>
  <si>
    <t>11.</t>
  </si>
  <si>
    <t>Wykonanie projektów urządzeń kanalizacji sanitarnej</t>
  </si>
  <si>
    <t>11.1.</t>
  </si>
  <si>
    <t>Projekt sieci kanalizacji sanitarnej Groblice ul. Polna</t>
  </si>
  <si>
    <t>11.2.</t>
  </si>
  <si>
    <t>Projekt sieci kanalizacji sanitarnej Groblice ul. Opolska</t>
  </si>
  <si>
    <t>11.3.</t>
  </si>
  <si>
    <t>Projekt sieci kanalizacji sanitarnej Żerniki Wrocławskie</t>
  </si>
  <si>
    <t>11.4.</t>
  </si>
  <si>
    <t>Projekt modernizacji oczyszczalni ścieków II etap</t>
  </si>
  <si>
    <t>11.5.</t>
  </si>
  <si>
    <t>Projekt rurociągu odprowadzającego ścieki z oczyszczalni SBR do odbiornika Odry - drugi rurociąg</t>
  </si>
  <si>
    <t>12.</t>
  </si>
  <si>
    <t>Budowa sieci kanalizacji sanitarnej</t>
  </si>
  <si>
    <t>12.1.</t>
  </si>
  <si>
    <t>Kanał przesyłowy Święta Katarzyna - oczyszczalnia SBR</t>
  </si>
  <si>
    <t>12.2.</t>
  </si>
  <si>
    <t>Sieć kanalizacji sanitarnej Groblice ul. Pogodna i Słoneczna</t>
  </si>
  <si>
    <t>12.3.</t>
  </si>
  <si>
    <t>Sieć kanalizacji sanitarnej Groblice ul. Polna</t>
  </si>
  <si>
    <t>12.4.</t>
  </si>
  <si>
    <t>Sieć kanalizacji sanitarnej Żerniki Wrocławskie ul. Parkowa, Zacisze, Kasztanowa</t>
  </si>
  <si>
    <t>12.5.</t>
  </si>
  <si>
    <t>Sieć kanalizacji sanitarnej Zębice ul. Leśna, Modrzewiowa, Sosnowa, Świerkowa, Jodłowa</t>
  </si>
  <si>
    <t>12.6.</t>
  </si>
  <si>
    <t>Sieć kanalizacji sanitarnej Iwiny ul. Lipowa i Magnoliowa</t>
  </si>
  <si>
    <t>13.</t>
  </si>
  <si>
    <t>Modernizacja oczyszczalni SBR II etap</t>
  </si>
  <si>
    <t>14.</t>
  </si>
  <si>
    <t>Budowa rurociągu odprowadzającego ściek oczyszczony SBR</t>
  </si>
  <si>
    <t>15.</t>
  </si>
  <si>
    <t>Odpłatne przejęcie sieci kanalizacji sanitarnej od prywatnych inwestorów</t>
  </si>
  <si>
    <t>16.</t>
  </si>
  <si>
    <t>Wprowadzenie e-BOK</t>
  </si>
  <si>
    <t>obsługa klienta</t>
  </si>
  <si>
    <t>RAZEM NETTO W ZŁ</t>
  </si>
  <si>
    <t>RAZEM BRUTTO W ZŁ</t>
  </si>
  <si>
    <t>dotacja</t>
  </si>
  <si>
    <t>Źródła finansowania:</t>
  </si>
  <si>
    <t>kredyt</t>
  </si>
  <si>
    <t>Razem (1+2+3)</t>
  </si>
  <si>
    <t>środki własne</t>
  </si>
  <si>
    <t>finansowanie zewnętrzne (m.in. kredyt, pożyczka)</t>
  </si>
  <si>
    <t>finansowanie zewnętrzne - dotacja</t>
  </si>
  <si>
    <t>Sfera nakładów:</t>
  </si>
  <si>
    <t>Podatek VAT - środki własne/kredyt w rachunku bieżącym</t>
  </si>
  <si>
    <t>W przypadku braku możliwości finansowania ze źródeł zewnętrznych, jak również znacznej nadwyżki ceny ofertowej nad planowanym budżetem, wybrane zadania inwestycyjne zostaną odpowiednio ograniczone lub zrealizowane w innym okresie.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</si>
</sst>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/>
    <xf numFmtId="4" fontId="3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/>
    <xf numFmtId="16" fontId="4" fillId="0" borderId="1" xfId="0" applyNumberFormat="1" applyFont="1" applyFill="1" applyBorder="1" applyAlignment="1">
      <alignment horizontal="left"/>
    </xf>
    <xf numFmtId="4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4" fontId="2" fillId="0" borderId="0" xfId="0" applyNumberFormat="1" applyFont="1" applyFill="1"/>
    <xf numFmtId="0" fontId="2" fillId="0" borderId="0" xfId="0" applyFont="1" applyFill="1"/>
    <xf numFmtId="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wrapText="1"/>
    </xf>
    <xf numFmtId="4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/>
    <xf numFmtId="9" fontId="3" fillId="0" borderId="0" xfId="1" applyFon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5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1" sqref="B21"/>
    </sheetView>
  </sheetViews>
  <sheetFormatPr defaultColWidth="8.7265625" defaultRowHeight="14.5" outlineLevelRow="1" outlineLevelCol="1" x14ac:dyDescent="0.35"/>
  <cols>
    <col min="1" max="1" width="4.54296875" style="33" customWidth="1"/>
    <col min="2" max="2" width="73.54296875" style="35" customWidth="1"/>
    <col min="3" max="3" width="17.54296875" style="9" customWidth="1"/>
    <col min="4" max="4" width="13.1796875" style="9" customWidth="1"/>
    <col min="5" max="5" width="12.7265625" style="9" bestFit="1" customWidth="1"/>
    <col min="6" max="8" width="12.81640625" style="9" bestFit="1" customWidth="1"/>
    <col min="9" max="11" width="12.7265625" style="9" bestFit="1" customWidth="1"/>
    <col min="12" max="12" width="15" style="9" customWidth="1"/>
    <col min="13" max="17" width="11.7265625" style="9" hidden="1" customWidth="1" outlineLevel="1"/>
    <col min="18" max="18" width="10.1796875" style="9" hidden="1" customWidth="1" outlineLevel="1"/>
    <col min="19" max="20" width="10.81640625" style="9" hidden="1" customWidth="1" outlineLevel="1"/>
    <col min="21" max="21" width="17.26953125" style="9" bestFit="1" customWidth="1" collapsed="1"/>
    <col min="22" max="23" width="11.81640625" style="9" hidden="1" customWidth="1" outlineLevel="1"/>
    <col min="24" max="24" width="12.453125" style="9" hidden="1" customWidth="1" outlineLevel="1"/>
    <col min="25" max="29" width="11.81640625" style="9" hidden="1" customWidth="1" outlineLevel="1"/>
    <col min="30" max="30" width="13.453125" style="9" customWidth="1" collapsed="1"/>
    <col min="31" max="38" width="13.1796875" style="9" hidden="1" customWidth="1" outlineLevel="1"/>
    <col min="39" max="39" width="12.81640625" style="9" hidden="1" customWidth="1" collapsed="1"/>
    <col min="40" max="40" width="28.1796875" style="9" hidden="1" customWidth="1"/>
    <col min="41" max="41" width="8.7265625" style="9"/>
    <col min="42" max="42" width="12.26953125" style="9" bestFit="1" customWidth="1"/>
    <col min="43" max="16384" width="8.7265625" style="9"/>
  </cols>
  <sheetData>
    <row r="1" spans="1:42" s="3" customFormat="1" ht="43.5" x14ac:dyDescent="0.35">
      <c r="A1" s="1" t="s">
        <v>0</v>
      </c>
      <c r="B1" s="1" t="s">
        <v>1</v>
      </c>
      <c r="C1" s="2" t="s">
        <v>2</v>
      </c>
      <c r="D1" s="2">
        <v>2020</v>
      </c>
      <c r="E1" s="2">
        <v>2021</v>
      </c>
      <c r="F1" s="2">
        <v>2022</v>
      </c>
      <c r="G1" s="2">
        <v>2023</v>
      </c>
      <c r="H1" s="2">
        <v>2024</v>
      </c>
      <c r="I1" s="2">
        <v>2025</v>
      </c>
      <c r="J1" s="2">
        <v>2026</v>
      </c>
      <c r="K1" s="2">
        <v>2027</v>
      </c>
      <c r="L1" s="2" t="s">
        <v>3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2" t="s">
        <v>11</v>
      </c>
      <c r="U1" s="2" t="s">
        <v>12</v>
      </c>
      <c r="V1" s="2" t="s">
        <v>13</v>
      </c>
      <c r="W1" s="2" t="s">
        <v>14</v>
      </c>
      <c r="X1" s="2" t="s">
        <v>15</v>
      </c>
      <c r="Y1" s="2" t="s">
        <v>16</v>
      </c>
      <c r="Z1" s="2" t="s">
        <v>17</v>
      </c>
      <c r="AA1" s="2" t="s">
        <v>18</v>
      </c>
      <c r="AB1" s="2" t="s">
        <v>19</v>
      </c>
      <c r="AC1" s="2" t="s">
        <v>20</v>
      </c>
      <c r="AD1" s="2" t="s">
        <v>21</v>
      </c>
      <c r="AE1" s="2" t="s">
        <v>22</v>
      </c>
      <c r="AF1" s="2" t="s">
        <v>23</v>
      </c>
      <c r="AG1" s="2" t="s">
        <v>24</v>
      </c>
      <c r="AH1" s="2" t="s">
        <v>25</v>
      </c>
      <c r="AI1" s="2" t="s">
        <v>26</v>
      </c>
      <c r="AJ1" s="2" t="s">
        <v>27</v>
      </c>
      <c r="AK1" s="2" t="s">
        <v>28</v>
      </c>
      <c r="AL1" s="2" t="s">
        <v>29</v>
      </c>
      <c r="AM1" s="3" t="s">
        <v>30</v>
      </c>
      <c r="AN1" s="3" t="s">
        <v>31</v>
      </c>
    </row>
    <row r="2" spans="1:42" x14ac:dyDescent="0.35">
      <c r="A2" s="4" t="s">
        <v>32</v>
      </c>
      <c r="B2" s="5" t="s">
        <v>33</v>
      </c>
      <c r="C2" s="6">
        <f>SUM(D2:K2)</f>
        <v>429000</v>
      </c>
      <c r="D2" s="6">
        <f>SUM(D3:D6)</f>
        <v>268000</v>
      </c>
      <c r="E2" s="6">
        <f t="shared" ref="E2:K2" si="0">SUM(E3:E6)</f>
        <v>161000</v>
      </c>
      <c r="F2" s="6">
        <f t="shared" si="0"/>
        <v>0</v>
      </c>
      <c r="G2" s="6">
        <f t="shared" si="0"/>
        <v>0</v>
      </c>
      <c r="H2" s="6">
        <f t="shared" si="0"/>
        <v>0</v>
      </c>
      <c r="I2" s="6">
        <f t="shared" si="0"/>
        <v>0</v>
      </c>
      <c r="J2" s="6">
        <f t="shared" si="0"/>
        <v>0</v>
      </c>
      <c r="K2" s="6">
        <f t="shared" si="0"/>
        <v>0</v>
      </c>
      <c r="L2" s="6">
        <f>SUM(M2:T2)</f>
        <v>429000</v>
      </c>
      <c r="M2" s="6">
        <f>D2-V2-AE2</f>
        <v>268000</v>
      </c>
      <c r="N2" s="6">
        <f t="shared" ref="N2:T17" si="1">E2-W2-AF2</f>
        <v>161000</v>
      </c>
      <c r="O2" s="6">
        <f t="shared" si="1"/>
        <v>0</v>
      </c>
      <c r="P2" s="6">
        <f t="shared" si="1"/>
        <v>0</v>
      </c>
      <c r="Q2" s="6">
        <f t="shared" si="1"/>
        <v>0</v>
      </c>
      <c r="R2" s="6">
        <f t="shared" si="1"/>
        <v>0</v>
      </c>
      <c r="S2" s="6">
        <f t="shared" si="1"/>
        <v>0</v>
      </c>
      <c r="T2" s="6">
        <f>K2-AC2-AL2</f>
        <v>0</v>
      </c>
      <c r="U2" s="6">
        <f>SUM(V2:AC2)</f>
        <v>0</v>
      </c>
      <c r="V2" s="6">
        <f>SUM(V3:V6)</f>
        <v>0</v>
      </c>
      <c r="W2" s="6">
        <f t="shared" ref="W2:AC2" si="2">SUM(W3:W6)</f>
        <v>0</v>
      </c>
      <c r="X2" s="6">
        <f t="shared" si="2"/>
        <v>0</v>
      </c>
      <c r="Y2" s="6">
        <f t="shared" si="2"/>
        <v>0</v>
      </c>
      <c r="Z2" s="6">
        <f t="shared" si="2"/>
        <v>0</v>
      </c>
      <c r="AA2" s="6">
        <f t="shared" si="2"/>
        <v>0</v>
      </c>
      <c r="AB2" s="6">
        <f t="shared" si="2"/>
        <v>0</v>
      </c>
      <c r="AC2" s="6">
        <f t="shared" si="2"/>
        <v>0</v>
      </c>
      <c r="AD2" s="6">
        <f>SUM(AE2:AL2)</f>
        <v>0</v>
      </c>
      <c r="AE2" s="6">
        <f t="shared" ref="AE2:AL2" si="3">SUM(AE10:AE12)</f>
        <v>0</v>
      </c>
      <c r="AF2" s="6">
        <f t="shared" si="3"/>
        <v>0</v>
      </c>
      <c r="AG2" s="6">
        <f t="shared" si="3"/>
        <v>0</v>
      </c>
      <c r="AH2" s="6">
        <f t="shared" si="3"/>
        <v>0</v>
      </c>
      <c r="AI2" s="6">
        <f t="shared" si="3"/>
        <v>0</v>
      </c>
      <c r="AJ2" s="6">
        <f t="shared" si="3"/>
        <v>0</v>
      </c>
      <c r="AK2" s="6">
        <f t="shared" si="3"/>
        <v>0</v>
      </c>
      <c r="AL2" s="6">
        <f t="shared" si="3"/>
        <v>0</v>
      </c>
      <c r="AM2" s="7">
        <f>C2-L2-U2-AD2</f>
        <v>0</v>
      </c>
      <c r="AN2" s="8"/>
    </row>
    <row r="3" spans="1:42" s="8" customFormat="1" outlineLevel="1" x14ac:dyDescent="0.35">
      <c r="A3" s="10" t="s">
        <v>34</v>
      </c>
      <c r="B3" s="11" t="s">
        <v>35</v>
      </c>
      <c r="C3" s="12">
        <f>SUM(D3:K3)</f>
        <v>35000</v>
      </c>
      <c r="D3" s="12">
        <v>35000</v>
      </c>
      <c r="E3" s="12"/>
      <c r="F3" s="12"/>
      <c r="G3" s="12"/>
      <c r="H3" s="12"/>
      <c r="I3" s="12"/>
      <c r="J3" s="12"/>
      <c r="K3" s="12"/>
      <c r="L3" s="12">
        <f t="shared" ref="L3:L55" si="4">SUM(M3:T3)</f>
        <v>35000</v>
      </c>
      <c r="M3" s="12">
        <f t="shared" ref="M3:T48" si="5">D3-V3-AE3</f>
        <v>35000</v>
      </c>
      <c r="N3" s="12">
        <f t="shared" si="1"/>
        <v>0</v>
      </c>
      <c r="O3" s="12">
        <f t="shared" si="1"/>
        <v>0</v>
      </c>
      <c r="P3" s="12">
        <f t="shared" si="1"/>
        <v>0</v>
      </c>
      <c r="Q3" s="12">
        <f t="shared" si="1"/>
        <v>0</v>
      </c>
      <c r="R3" s="12">
        <f t="shared" si="1"/>
        <v>0</v>
      </c>
      <c r="S3" s="12">
        <f t="shared" si="1"/>
        <v>0</v>
      </c>
      <c r="T3" s="12">
        <f t="shared" si="1"/>
        <v>0</v>
      </c>
      <c r="U3" s="12">
        <f t="shared" ref="U3:U55" si="6">SUM(V3:AC3)</f>
        <v>0</v>
      </c>
      <c r="V3" s="12"/>
      <c r="W3" s="12"/>
      <c r="X3" s="12"/>
      <c r="Y3" s="12"/>
      <c r="Z3" s="12"/>
      <c r="AA3" s="12"/>
      <c r="AB3" s="12"/>
      <c r="AC3" s="12"/>
      <c r="AD3" s="12">
        <f t="shared" ref="AD3:AD55" si="7">SUM(AE3:AL3)</f>
        <v>0</v>
      </c>
      <c r="AE3" s="12"/>
      <c r="AF3" s="12"/>
      <c r="AG3" s="12"/>
      <c r="AH3" s="12"/>
      <c r="AI3" s="12"/>
      <c r="AJ3" s="12"/>
      <c r="AK3" s="12"/>
      <c r="AL3" s="12"/>
      <c r="AM3" s="7">
        <f t="shared" ref="AM3:AM55" si="8">C3-L3-U3-AD3</f>
        <v>0</v>
      </c>
      <c r="AN3" s="8" t="s">
        <v>36</v>
      </c>
    </row>
    <row r="4" spans="1:42" s="8" customFormat="1" outlineLevel="1" x14ac:dyDescent="0.35">
      <c r="A4" s="10" t="s">
        <v>37</v>
      </c>
      <c r="B4" s="13" t="s">
        <v>38</v>
      </c>
      <c r="C4" s="12">
        <f t="shared" ref="C4:C6" si="9">SUM(D4:K4)</f>
        <v>124000</v>
      </c>
      <c r="D4" s="12">
        <v>88000</v>
      </c>
      <c r="E4" s="12">
        <v>36000</v>
      </c>
      <c r="F4" s="12"/>
      <c r="G4" s="12"/>
      <c r="H4" s="12"/>
      <c r="I4" s="12"/>
      <c r="J4" s="12"/>
      <c r="K4" s="12"/>
      <c r="L4" s="12">
        <f t="shared" si="4"/>
        <v>124000</v>
      </c>
      <c r="M4" s="12">
        <f t="shared" si="5"/>
        <v>88000</v>
      </c>
      <c r="N4" s="12">
        <f t="shared" si="1"/>
        <v>36000</v>
      </c>
      <c r="O4" s="12">
        <f t="shared" si="1"/>
        <v>0</v>
      </c>
      <c r="P4" s="12">
        <f t="shared" si="1"/>
        <v>0</v>
      </c>
      <c r="Q4" s="12">
        <f t="shared" si="1"/>
        <v>0</v>
      </c>
      <c r="R4" s="12">
        <f t="shared" si="1"/>
        <v>0</v>
      </c>
      <c r="S4" s="12">
        <f t="shared" si="1"/>
        <v>0</v>
      </c>
      <c r="T4" s="12">
        <f t="shared" si="1"/>
        <v>0</v>
      </c>
      <c r="U4" s="12">
        <f t="shared" si="6"/>
        <v>0</v>
      </c>
      <c r="V4" s="12"/>
      <c r="W4" s="12"/>
      <c r="X4" s="12"/>
      <c r="Y4" s="12"/>
      <c r="Z4" s="12"/>
      <c r="AA4" s="12"/>
      <c r="AB4" s="12"/>
      <c r="AC4" s="12"/>
      <c r="AD4" s="12">
        <f t="shared" si="7"/>
        <v>0</v>
      </c>
      <c r="AE4" s="12"/>
      <c r="AF4" s="12"/>
      <c r="AG4" s="12"/>
      <c r="AH4" s="12"/>
      <c r="AI4" s="12"/>
      <c r="AJ4" s="12"/>
      <c r="AK4" s="12"/>
      <c r="AL4" s="12"/>
      <c r="AM4" s="7">
        <f t="shared" si="8"/>
        <v>0</v>
      </c>
      <c r="AN4" s="8" t="s">
        <v>36</v>
      </c>
    </row>
    <row r="5" spans="1:42" s="17" customFormat="1" ht="29" outlineLevel="1" x14ac:dyDescent="0.35">
      <c r="A5" s="14" t="s">
        <v>39</v>
      </c>
      <c r="B5" s="15" t="s">
        <v>40</v>
      </c>
      <c r="C5" s="16">
        <f t="shared" si="9"/>
        <v>250000</v>
      </c>
      <c r="D5" s="16">
        <v>125000</v>
      </c>
      <c r="E5" s="16">
        <v>125000</v>
      </c>
      <c r="F5" s="16"/>
      <c r="G5" s="16"/>
      <c r="H5" s="16"/>
      <c r="I5" s="16"/>
      <c r="J5" s="16"/>
      <c r="K5" s="16"/>
      <c r="L5" s="16">
        <f t="shared" si="4"/>
        <v>250000</v>
      </c>
      <c r="M5" s="16">
        <f t="shared" si="5"/>
        <v>125000</v>
      </c>
      <c r="N5" s="16">
        <f t="shared" si="1"/>
        <v>125000</v>
      </c>
      <c r="O5" s="16">
        <f t="shared" si="1"/>
        <v>0</v>
      </c>
      <c r="P5" s="16">
        <f t="shared" si="1"/>
        <v>0</v>
      </c>
      <c r="Q5" s="16">
        <f t="shared" si="1"/>
        <v>0</v>
      </c>
      <c r="R5" s="16">
        <f t="shared" si="1"/>
        <v>0</v>
      </c>
      <c r="S5" s="16">
        <f t="shared" si="1"/>
        <v>0</v>
      </c>
      <c r="T5" s="16">
        <f t="shared" si="1"/>
        <v>0</v>
      </c>
      <c r="U5" s="16">
        <f t="shared" si="6"/>
        <v>0</v>
      </c>
      <c r="V5" s="16"/>
      <c r="W5" s="16"/>
      <c r="X5" s="16"/>
      <c r="Y5" s="16"/>
      <c r="Z5" s="16"/>
      <c r="AA5" s="16"/>
      <c r="AB5" s="16"/>
      <c r="AC5" s="16"/>
      <c r="AD5" s="16">
        <f t="shared" si="7"/>
        <v>0</v>
      </c>
      <c r="AE5" s="16"/>
      <c r="AF5" s="16"/>
      <c r="AG5" s="16"/>
      <c r="AH5" s="16"/>
      <c r="AI5" s="16"/>
      <c r="AJ5" s="16"/>
      <c r="AK5" s="16"/>
      <c r="AL5" s="16"/>
      <c r="AM5" s="7">
        <f t="shared" si="8"/>
        <v>0</v>
      </c>
      <c r="AN5" s="17" t="s">
        <v>36</v>
      </c>
    </row>
    <row r="6" spans="1:42" s="8" customFormat="1" outlineLevel="1" x14ac:dyDescent="0.35">
      <c r="A6" s="10" t="s">
        <v>41</v>
      </c>
      <c r="B6" s="11" t="s">
        <v>42</v>
      </c>
      <c r="C6" s="12">
        <f t="shared" si="9"/>
        <v>20000</v>
      </c>
      <c r="D6" s="12">
        <v>20000</v>
      </c>
      <c r="E6" s="12"/>
      <c r="F6" s="12"/>
      <c r="G6" s="12"/>
      <c r="H6" s="12"/>
      <c r="I6" s="12"/>
      <c r="J6" s="12"/>
      <c r="K6" s="12"/>
      <c r="L6" s="12">
        <f t="shared" si="4"/>
        <v>20000</v>
      </c>
      <c r="M6" s="12">
        <f t="shared" si="5"/>
        <v>20000</v>
      </c>
      <c r="N6" s="12">
        <f t="shared" si="1"/>
        <v>0</v>
      </c>
      <c r="O6" s="12">
        <f t="shared" si="1"/>
        <v>0</v>
      </c>
      <c r="P6" s="12">
        <f t="shared" si="1"/>
        <v>0</v>
      </c>
      <c r="Q6" s="12">
        <f t="shared" si="1"/>
        <v>0</v>
      </c>
      <c r="R6" s="12">
        <f t="shared" si="1"/>
        <v>0</v>
      </c>
      <c r="S6" s="12">
        <f t="shared" si="1"/>
        <v>0</v>
      </c>
      <c r="T6" s="12">
        <f t="shared" si="1"/>
        <v>0</v>
      </c>
      <c r="U6" s="12">
        <f t="shared" si="6"/>
        <v>0</v>
      </c>
      <c r="V6" s="12"/>
      <c r="W6" s="12"/>
      <c r="X6" s="12"/>
      <c r="Y6" s="12"/>
      <c r="Z6" s="12"/>
      <c r="AA6" s="12"/>
      <c r="AB6" s="12"/>
      <c r="AC6" s="12"/>
      <c r="AD6" s="12">
        <f t="shared" si="7"/>
        <v>0</v>
      </c>
      <c r="AE6" s="12"/>
      <c r="AF6" s="12"/>
      <c r="AG6" s="12"/>
      <c r="AH6" s="12"/>
      <c r="AI6" s="12"/>
      <c r="AJ6" s="12"/>
      <c r="AK6" s="12"/>
      <c r="AL6" s="12"/>
      <c r="AM6" s="7">
        <f t="shared" si="8"/>
        <v>0</v>
      </c>
      <c r="AN6" s="8" t="s">
        <v>36</v>
      </c>
      <c r="AP6" s="18"/>
    </row>
    <row r="7" spans="1:42" x14ac:dyDescent="0.35">
      <c r="A7" s="4" t="s">
        <v>43</v>
      </c>
      <c r="B7" s="5" t="s">
        <v>44</v>
      </c>
      <c r="C7" s="6">
        <f>SUM(D7:K7)</f>
        <v>650300</v>
      </c>
      <c r="D7" s="6">
        <f>SUM(D8:D15)</f>
        <v>10300</v>
      </c>
      <c r="E7" s="6">
        <f t="shared" ref="E7:K7" si="10">SUM(E8:E15)</f>
        <v>370000</v>
      </c>
      <c r="F7" s="6">
        <f t="shared" si="10"/>
        <v>140000</v>
      </c>
      <c r="G7" s="6">
        <f t="shared" si="10"/>
        <v>130000</v>
      </c>
      <c r="H7" s="6">
        <f t="shared" si="10"/>
        <v>0</v>
      </c>
      <c r="I7" s="6">
        <f t="shared" si="10"/>
        <v>0</v>
      </c>
      <c r="J7" s="6">
        <f t="shared" si="10"/>
        <v>0</v>
      </c>
      <c r="K7" s="6">
        <f t="shared" si="10"/>
        <v>0</v>
      </c>
      <c r="L7" s="6">
        <f t="shared" si="4"/>
        <v>650300</v>
      </c>
      <c r="M7" s="6">
        <f>D7-V7-AE7</f>
        <v>10300</v>
      </c>
      <c r="N7" s="6">
        <f t="shared" si="1"/>
        <v>370000</v>
      </c>
      <c r="O7" s="6">
        <f t="shared" si="1"/>
        <v>140000</v>
      </c>
      <c r="P7" s="6">
        <f t="shared" si="1"/>
        <v>130000</v>
      </c>
      <c r="Q7" s="6">
        <f t="shared" si="1"/>
        <v>0</v>
      </c>
      <c r="R7" s="6">
        <f t="shared" si="1"/>
        <v>0</v>
      </c>
      <c r="S7" s="6">
        <f t="shared" si="1"/>
        <v>0</v>
      </c>
      <c r="T7" s="6">
        <f t="shared" si="1"/>
        <v>0</v>
      </c>
      <c r="U7" s="6">
        <f t="shared" si="6"/>
        <v>0</v>
      </c>
      <c r="V7" s="6">
        <f t="shared" ref="V7:AC7" si="11">SUM(V10:V15)</f>
        <v>0</v>
      </c>
      <c r="W7" s="6">
        <f t="shared" si="11"/>
        <v>0</v>
      </c>
      <c r="X7" s="6">
        <f t="shared" si="11"/>
        <v>0</v>
      </c>
      <c r="Y7" s="6">
        <f t="shared" si="11"/>
        <v>0</v>
      </c>
      <c r="Z7" s="6">
        <f t="shared" si="11"/>
        <v>0</v>
      </c>
      <c r="AA7" s="6">
        <f t="shared" si="11"/>
        <v>0</v>
      </c>
      <c r="AB7" s="6">
        <f t="shared" si="11"/>
        <v>0</v>
      </c>
      <c r="AC7" s="6">
        <f t="shared" si="11"/>
        <v>0</v>
      </c>
      <c r="AD7" s="6">
        <f t="shared" si="7"/>
        <v>0</v>
      </c>
      <c r="AE7" s="6"/>
      <c r="AF7" s="6"/>
      <c r="AG7" s="6"/>
      <c r="AH7" s="6"/>
      <c r="AI7" s="6"/>
      <c r="AJ7" s="6"/>
      <c r="AK7" s="6"/>
      <c r="AL7" s="6"/>
      <c r="AM7" s="7">
        <f t="shared" si="8"/>
        <v>0</v>
      </c>
      <c r="AN7" s="8"/>
    </row>
    <row r="8" spans="1:42" s="8" customFormat="1" outlineLevel="1" x14ac:dyDescent="0.35">
      <c r="A8" s="10" t="s">
        <v>45</v>
      </c>
      <c r="B8" s="11" t="s">
        <v>46</v>
      </c>
      <c r="C8" s="12">
        <f>SUM(D8:K8)</f>
        <v>10300</v>
      </c>
      <c r="D8" s="12">
        <v>10300</v>
      </c>
      <c r="E8" s="12"/>
      <c r="F8" s="12"/>
      <c r="G8" s="12"/>
      <c r="H8" s="12"/>
      <c r="I8" s="12"/>
      <c r="J8" s="12"/>
      <c r="K8" s="12"/>
      <c r="L8" s="12">
        <f>SUM(M8:T8)</f>
        <v>10300</v>
      </c>
      <c r="M8" s="12">
        <f>D8-V8-AE8</f>
        <v>10300</v>
      </c>
      <c r="N8" s="12">
        <f t="shared" si="1"/>
        <v>0</v>
      </c>
      <c r="O8" s="12">
        <f t="shared" si="1"/>
        <v>0</v>
      </c>
      <c r="P8" s="12">
        <f t="shared" si="1"/>
        <v>0</v>
      </c>
      <c r="Q8" s="12">
        <f t="shared" si="1"/>
        <v>0</v>
      </c>
      <c r="R8" s="12">
        <f t="shared" si="1"/>
        <v>0</v>
      </c>
      <c r="S8" s="12">
        <f t="shared" si="1"/>
        <v>0</v>
      </c>
      <c r="T8" s="12">
        <f t="shared" si="1"/>
        <v>0</v>
      </c>
      <c r="U8" s="12">
        <f>SUM(V8:AC8)</f>
        <v>0</v>
      </c>
      <c r="V8" s="12"/>
      <c r="W8" s="12"/>
      <c r="X8" s="12"/>
      <c r="Y8" s="12"/>
      <c r="Z8" s="12"/>
      <c r="AA8" s="12"/>
      <c r="AB8" s="12"/>
      <c r="AC8" s="12"/>
      <c r="AD8" s="12">
        <f>SUM(AE8:AL8)</f>
        <v>0</v>
      </c>
      <c r="AE8" s="12"/>
      <c r="AF8" s="12"/>
      <c r="AG8" s="12"/>
      <c r="AH8" s="12"/>
      <c r="AI8" s="12"/>
      <c r="AJ8" s="12"/>
      <c r="AK8" s="12"/>
      <c r="AL8" s="12"/>
      <c r="AM8" s="7">
        <f>C8-L8-U8-AD8</f>
        <v>0</v>
      </c>
      <c r="AN8" s="8" t="s">
        <v>36</v>
      </c>
    </row>
    <row r="9" spans="1:42" s="8" customFormat="1" outlineLevel="1" x14ac:dyDescent="0.35">
      <c r="A9" s="10" t="s">
        <v>47</v>
      </c>
      <c r="B9" s="11" t="s">
        <v>48</v>
      </c>
      <c r="C9" s="12">
        <f>SUM(D9:K9)</f>
        <v>40000</v>
      </c>
      <c r="D9" s="12"/>
      <c r="E9" s="12">
        <v>40000</v>
      </c>
      <c r="F9" s="12"/>
      <c r="G9" s="12"/>
      <c r="H9" s="12"/>
      <c r="I9" s="12"/>
      <c r="J9" s="12"/>
      <c r="K9" s="12"/>
      <c r="L9" s="12">
        <f>SUM(M9:T9)</f>
        <v>40000</v>
      </c>
      <c r="M9" s="12">
        <f>D9-V9-AE9</f>
        <v>0</v>
      </c>
      <c r="N9" s="12">
        <f t="shared" si="1"/>
        <v>40000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>SUM(V9:AC9)</f>
        <v>0</v>
      </c>
      <c r="V9" s="12"/>
      <c r="W9" s="12"/>
      <c r="X9" s="12"/>
      <c r="Y9" s="12"/>
      <c r="Z9" s="12"/>
      <c r="AA9" s="12"/>
      <c r="AB9" s="12"/>
      <c r="AC9" s="12"/>
      <c r="AD9" s="12">
        <f>SUM(AE9:AL9)</f>
        <v>0</v>
      </c>
      <c r="AE9" s="12"/>
      <c r="AF9" s="12"/>
      <c r="AG9" s="12"/>
      <c r="AH9" s="12"/>
      <c r="AI9" s="12"/>
      <c r="AJ9" s="12"/>
      <c r="AK9" s="12"/>
      <c r="AL9" s="12"/>
      <c r="AM9" s="7">
        <f>C9-L9-U9-AD9</f>
        <v>0</v>
      </c>
      <c r="AN9" s="8" t="s">
        <v>36</v>
      </c>
    </row>
    <row r="10" spans="1:42" s="8" customFormat="1" outlineLevel="1" x14ac:dyDescent="0.35">
      <c r="A10" s="10" t="s">
        <v>49</v>
      </c>
      <c r="B10" s="11" t="s">
        <v>50</v>
      </c>
      <c r="C10" s="12">
        <f t="shared" ref="C10:C55" si="12">SUM(D10:K10)</f>
        <v>70000</v>
      </c>
      <c r="D10" s="12"/>
      <c r="E10" s="12"/>
      <c r="F10" s="12">
        <v>70000</v>
      </c>
      <c r="G10" s="12"/>
      <c r="H10" s="12"/>
      <c r="I10" s="12"/>
      <c r="J10" s="12"/>
      <c r="K10" s="12"/>
      <c r="L10" s="12">
        <f t="shared" si="4"/>
        <v>70000</v>
      </c>
      <c r="M10" s="12">
        <f t="shared" si="5"/>
        <v>0</v>
      </c>
      <c r="N10" s="12">
        <f t="shared" si="1"/>
        <v>0</v>
      </c>
      <c r="O10" s="12">
        <f t="shared" si="1"/>
        <v>70000</v>
      </c>
      <c r="P10" s="12">
        <f t="shared" si="1"/>
        <v>0</v>
      </c>
      <c r="Q10" s="12">
        <f t="shared" si="1"/>
        <v>0</v>
      </c>
      <c r="R10" s="12">
        <f t="shared" si="1"/>
        <v>0</v>
      </c>
      <c r="S10" s="12">
        <f t="shared" si="1"/>
        <v>0</v>
      </c>
      <c r="T10" s="12">
        <f t="shared" si="1"/>
        <v>0</v>
      </c>
      <c r="U10" s="12">
        <f t="shared" si="6"/>
        <v>0</v>
      </c>
      <c r="V10" s="12"/>
      <c r="W10" s="12"/>
      <c r="X10" s="12"/>
      <c r="Y10" s="12"/>
      <c r="Z10" s="12"/>
      <c r="AA10" s="12"/>
      <c r="AB10" s="12"/>
      <c r="AC10" s="12"/>
      <c r="AD10" s="12">
        <f t="shared" si="7"/>
        <v>0</v>
      </c>
      <c r="AE10" s="12"/>
      <c r="AF10" s="12"/>
      <c r="AG10" s="12"/>
      <c r="AH10" s="12"/>
      <c r="AI10" s="12"/>
      <c r="AJ10" s="12"/>
      <c r="AK10" s="12"/>
      <c r="AL10" s="12"/>
      <c r="AM10" s="7">
        <f t="shared" si="8"/>
        <v>0</v>
      </c>
      <c r="AN10" s="8" t="s">
        <v>36</v>
      </c>
    </row>
    <row r="11" spans="1:42" s="8" customFormat="1" outlineLevel="1" x14ac:dyDescent="0.35">
      <c r="A11" s="19" t="s">
        <v>51</v>
      </c>
      <c r="B11" s="11" t="s">
        <v>71</v>
      </c>
      <c r="C11" s="12">
        <f t="shared" si="12"/>
        <v>70000</v>
      </c>
      <c r="D11" s="12"/>
      <c r="E11" s="12"/>
      <c r="F11" s="12">
        <v>70000</v>
      </c>
      <c r="G11" s="12"/>
      <c r="H11" s="12"/>
      <c r="I11" s="12"/>
      <c r="J11" s="12"/>
      <c r="K11" s="12"/>
      <c r="L11" s="12">
        <f t="shared" si="4"/>
        <v>70000</v>
      </c>
      <c r="M11" s="12">
        <f t="shared" si="5"/>
        <v>0</v>
      </c>
      <c r="N11" s="12">
        <f t="shared" si="1"/>
        <v>0</v>
      </c>
      <c r="O11" s="12">
        <f t="shared" si="1"/>
        <v>70000</v>
      </c>
      <c r="P11" s="12">
        <f t="shared" si="1"/>
        <v>0</v>
      </c>
      <c r="Q11" s="12">
        <f t="shared" si="1"/>
        <v>0</v>
      </c>
      <c r="R11" s="12">
        <f t="shared" si="1"/>
        <v>0</v>
      </c>
      <c r="S11" s="12">
        <f t="shared" si="1"/>
        <v>0</v>
      </c>
      <c r="T11" s="12">
        <f t="shared" si="1"/>
        <v>0</v>
      </c>
      <c r="U11" s="12">
        <f t="shared" si="6"/>
        <v>0</v>
      </c>
      <c r="V11" s="12"/>
      <c r="W11" s="12"/>
      <c r="X11" s="12"/>
      <c r="Y11" s="12"/>
      <c r="Z11" s="12"/>
      <c r="AA11" s="12"/>
      <c r="AB11" s="12"/>
      <c r="AC11" s="12"/>
      <c r="AD11" s="12">
        <f t="shared" si="7"/>
        <v>0</v>
      </c>
      <c r="AE11" s="12"/>
      <c r="AF11" s="12"/>
      <c r="AG11" s="12"/>
      <c r="AH11" s="12"/>
      <c r="AI11" s="12"/>
      <c r="AJ11" s="12"/>
      <c r="AK11" s="12"/>
      <c r="AL11" s="12"/>
      <c r="AM11" s="7">
        <f t="shared" si="8"/>
        <v>0</v>
      </c>
      <c r="AN11" s="8" t="s">
        <v>36</v>
      </c>
    </row>
    <row r="12" spans="1:42" s="8" customFormat="1" outlineLevel="1" x14ac:dyDescent="0.35">
      <c r="A12" s="10" t="s">
        <v>52</v>
      </c>
      <c r="B12" s="11" t="s">
        <v>53</v>
      </c>
      <c r="C12" s="12">
        <f t="shared" si="12"/>
        <v>100000</v>
      </c>
      <c r="D12" s="12"/>
      <c r="E12" s="12">
        <v>100000</v>
      </c>
      <c r="F12" s="12"/>
      <c r="G12" s="12"/>
      <c r="H12" s="12"/>
      <c r="I12" s="12"/>
      <c r="J12" s="12"/>
      <c r="K12" s="12"/>
      <c r="L12" s="12">
        <f t="shared" si="4"/>
        <v>100000</v>
      </c>
      <c r="M12" s="12">
        <f t="shared" si="5"/>
        <v>0</v>
      </c>
      <c r="N12" s="12">
        <f t="shared" si="1"/>
        <v>100000</v>
      </c>
      <c r="O12" s="12">
        <f>F12-X12-AG12</f>
        <v>0</v>
      </c>
      <c r="P12" s="12">
        <f t="shared" si="1"/>
        <v>0</v>
      </c>
      <c r="Q12" s="12">
        <f t="shared" si="1"/>
        <v>0</v>
      </c>
      <c r="R12" s="12">
        <f t="shared" si="1"/>
        <v>0</v>
      </c>
      <c r="S12" s="12">
        <f t="shared" si="1"/>
        <v>0</v>
      </c>
      <c r="T12" s="12">
        <f t="shared" si="1"/>
        <v>0</v>
      </c>
      <c r="U12" s="12">
        <f t="shared" si="6"/>
        <v>0</v>
      </c>
      <c r="V12" s="12"/>
      <c r="W12" s="12"/>
      <c r="X12" s="12"/>
      <c r="Y12" s="12"/>
      <c r="Z12" s="12"/>
      <c r="AA12" s="12"/>
      <c r="AB12" s="12"/>
      <c r="AC12" s="12"/>
      <c r="AD12" s="12">
        <f t="shared" si="7"/>
        <v>0</v>
      </c>
      <c r="AE12" s="12"/>
      <c r="AF12" s="12"/>
      <c r="AG12" s="12"/>
      <c r="AH12" s="12"/>
      <c r="AI12" s="12"/>
      <c r="AJ12" s="12"/>
      <c r="AK12" s="12"/>
      <c r="AL12" s="12"/>
      <c r="AM12" s="7">
        <f t="shared" si="8"/>
        <v>0</v>
      </c>
      <c r="AN12" s="8" t="s">
        <v>36</v>
      </c>
    </row>
    <row r="13" spans="1:42" s="8" customFormat="1" outlineLevel="1" x14ac:dyDescent="0.35">
      <c r="A13" s="10" t="s">
        <v>54</v>
      </c>
      <c r="B13" s="11" t="s">
        <v>55</v>
      </c>
      <c r="C13" s="12">
        <f t="shared" si="12"/>
        <v>100000</v>
      </c>
      <c r="D13" s="12"/>
      <c r="E13" s="12">
        <v>100000</v>
      </c>
      <c r="F13" s="12"/>
      <c r="G13" s="12"/>
      <c r="H13" s="12"/>
      <c r="I13" s="12"/>
      <c r="J13" s="12"/>
      <c r="K13" s="12"/>
      <c r="L13" s="12">
        <f t="shared" si="4"/>
        <v>100000</v>
      </c>
      <c r="M13" s="12">
        <f t="shared" si="5"/>
        <v>0</v>
      </c>
      <c r="N13" s="12">
        <f t="shared" si="1"/>
        <v>100000</v>
      </c>
      <c r="O13" s="12">
        <f t="shared" si="1"/>
        <v>0</v>
      </c>
      <c r="P13" s="12">
        <f t="shared" si="1"/>
        <v>0</v>
      </c>
      <c r="Q13" s="12">
        <f t="shared" si="1"/>
        <v>0</v>
      </c>
      <c r="R13" s="12">
        <f t="shared" si="1"/>
        <v>0</v>
      </c>
      <c r="S13" s="12">
        <f t="shared" si="1"/>
        <v>0</v>
      </c>
      <c r="T13" s="12">
        <f t="shared" si="1"/>
        <v>0</v>
      </c>
      <c r="U13" s="12">
        <f t="shared" si="6"/>
        <v>0</v>
      </c>
      <c r="V13" s="12"/>
      <c r="W13" s="12"/>
      <c r="X13" s="12"/>
      <c r="Y13" s="12"/>
      <c r="Z13" s="12"/>
      <c r="AA13" s="12"/>
      <c r="AB13" s="12"/>
      <c r="AC13" s="12"/>
      <c r="AD13" s="12">
        <f t="shared" si="7"/>
        <v>0</v>
      </c>
      <c r="AE13" s="12"/>
      <c r="AF13" s="12"/>
      <c r="AG13" s="12"/>
      <c r="AH13" s="12"/>
      <c r="AI13" s="12"/>
      <c r="AJ13" s="12"/>
      <c r="AK13" s="12"/>
      <c r="AL13" s="12"/>
      <c r="AM13" s="7">
        <f t="shared" si="8"/>
        <v>0</v>
      </c>
      <c r="AN13" s="8" t="s">
        <v>36</v>
      </c>
    </row>
    <row r="14" spans="1:42" s="8" customFormat="1" outlineLevel="1" x14ac:dyDescent="0.35">
      <c r="A14" s="10" t="s">
        <v>56</v>
      </c>
      <c r="B14" s="11" t="s">
        <v>57</v>
      </c>
      <c r="C14" s="12">
        <f t="shared" si="12"/>
        <v>130000</v>
      </c>
      <c r="D14" s="12"/>
      <c r="E14" s="12">
        <v>130000</v>
      </c>
      <c r="F14" s="12"/>
      <c r="G14" s="12"/>
      <c r="H14" s="12"/>
      <c r="I14" s="12"/>
      <c r="J14" s="12"/>
      <c r="K14" s="12"/>
      <c r="L14" s="12">
        <f t="shared" si="4"/>
        <v>130000</v>
      </c>
      <c r="M14" s="12">
        <f t="shared" si="5"/>
        <v>0</v>
      </c>
      <c r="N14" s="12">
        <f t="shared" si="1"/>
        <v>130000</v>
      </c>
      <c r="O14" s="12">
        <f t="shared" si="1"/>
        <v>0</v>
      </c>
      <c r="P14" s="12">
        <f t="shared" si="1"/>
        <v>0</v>
      </c>
      <c r="Q14" s="12">
        <f t="shared" si="1"/>
        <v>0</v>
      </c>
      <c r="R14" s="12">
        <f t="shared" si="1"/>
        <v>0</v>
      </c>
      <c r="S14" s="12">
        <f t="shared" si="1"/>
        <v>0</v>
      </c>
      <c r="T14" s="12">
        <f t="shared" si="1"/>
        <v>0</v>
      </c>
      <c r="U14" s="12">
        <f t="shared" si="6"/>
        <v>0</v>
      </c>
      <c r="V14" s="12"/>
      <c r="W14" s="12"/>
      <c r="X14" s="12"/>
      <c r="Y14" s="12"/>
      <c r="Z14" s="12"/>
      <c r="AA14" s="12"/>
      <c r="AB14" s="12"/>
      <c r="AC14" s="12"/>
      <c r="AD14" s="12">
        <f t="shared" si="7"/>
        <v>0</v>
      </c>
      <c r="AE14" s="12"/>
      <c r="AF14" s="12"/>
      <c r="AG14" s="12"/>
      <c r="AH14" s="12"/>
      <c r="AI14" s="12"/>
      <c r="AJ14" s="12"/>
      <c r="AK14" s="12"/>
      <c r="AL14" s="12"/>
      <c r="AM14" s="7">
        <f t="shared" si="8"/>
        <v>0</v>
      </c>
      <c r="AN14" s="8" t="s">
        <v>36</v>
      </c>
    </row>
    <row r="15" spans="1:42" s="8" customFormat="1" outlineLevel="1" x14ac:dyDescent="0.35">
      <c r="A15" s="10" t="s">
        <v>58</v>
      </c>
      <c r="B15" s="11" t="s">
        <v>59</v>
      </c>
      <c r="C15" s="12">
        <f t="shared" si="12"/>
        <v>130000</v>
      </c>
      <c r="D15" s="12"/>
      <c r="E15" s="12"/>
      <c r="F15" s="12"/>
      <c r="G15" s="12">
        <v>130000</v>
      </c>
      <c r="H15" s="12"/>
      <c r="I15" s="12"/>
      <c r="J15" s="12"/>
      <c r="K15" s="12"/>
      <c r="L15" s="12">
        <f t="shared" si="4"/>
        <v>130000</v>
      </c>
      <c r="M15" s="12">
        <f t="shared" si="5"/>
        <v>0</v>
      </c>
      <c r="N15" s="12">
        <f t="shared" si="1"/>
        <v>0</v>
      </c>
      <c r="O15" s="12">
        <f t="shared" si="1"/>
        <v>0</v>
      </c>
      <c r="P15" s="12">
        <f t="shared" si="1"/>
        <v>130000</v>
      </c>
      <c r="Q15" s="12">
        <f t="shared" si="1"/>
        <v>0</v>
      </c>
      <c r="R15" s="12">
        <f t="shared" si="1"/>
        <v>0</v>
      </c>
      <c r="S15" s="12">
        <f t="shared" si="1"/>
        <v>0</v>
      </c>
      <c r="T15" s="12">
        <f t="shared" si="1"/>
        <v>0</v>
      </c>
      <c r="U15" s="12">
        <f t="shared" si="6"/>
        <v>0</v>
      </c>
      <c r="V15" s="12"/>
      <c r="W15" s="12"/>
      <c r="X15" s="12"/>
      <c r="Y15" s="12"/>
      <c r="Z15" s="12"/>
      <c r="AA15" s="12"/>
      <c r="AB15" s="12"/>
      <c r="AC15" s="12"/>
      <c r="AD15" s="12">
        <f t="shared" si="7"/>
        <v>0</v>
      </c>
      <c r="AE15" s="12"/>
      <c r="AF15" s="12"/>
      <c r="AG15" s="12"/>
      <c r="AH15" s="12"/>
      <c r="AI15" s="12"/>
      <c r="AJ15" s="12"/>
      <c r="AK15" s="12"/>
      <c r="AL15" s="12"/>
      <c r="AM15" s="7">
        <f t="shared" si="8"/>
        <v>0</v>
      </c>
      <c r="AN15" s="8" t="s">
        <v>36</v>
      </c>
    </row>
    <row r="16" spans="1:42" x14ac:dyDescent="0.35">
      <c r="A16" s="4" t="s">
        <v>60</v>
      </c>
      <c r="B16" s="5" t="s">
        <v>61</v>
      </c>
      <c r="C16" s="6">
        <f t="shared" si="12"/>
        <v>4470000</v>
      </c>
      <c r="D16" s="6">
        <f>SUM(D17:D23)</f>
        <v>605000</v>
      </c>
      <c r="E16" s="6">
        <f t="shared" ref="E16:K16" si="13">SUM(E17:E23)</f>
        <v>0</v>
      </c>
      <c r="F16" s="6">
        <f t="shared" si="13"/>
        <v>100000</v>
      </c>
      <c r="G16" s="6">
        <f t="shared" si="13"/>
        <v>1210000</v>
      </c>
      <c r="H16" s="6">
        <f t="shared" si="13"/>
        <v>2555000</v>
      </c>
      <c r="I16" s="6">
        <f t="shared" si="13"/>
        <v>0</v>
      </c>
      <c r="J16" s="6">
        <f t="shared" si="13"/>
        <v>0</v>
      </c>
      <c r="K16" s="6">
        <f t="shared" si="13"/>
        <v>0</v>
      </c>
      <c r="L16" s="6">
        <f t="shared" si="4"/>
        <v>1890000</v>
      </c>
      <c r="M16" s="6">
        <f t="shared" si="5"/>
        <v>165000</v>
      </c>
      <c r="N16" s="6">
        <f t="shared" si="1"/>
        <v>0</v>
      </c>
      <c r="O16" s="6">
        <f t="shared" si="1"/>
        <v>100000</v>
      </c>
      <c r="P16" s="6">
        <f t="shared" si="1"/>
        <v>242000</v>
      </c>
      <c r="Q16" s="6">
        <f t="shared" si="1"/>
        <v>1383000</v>
      </c>
      <c r="R16" s="6">
        <f t="shared" si="1"/>
        <v>0</v>
      </c>
      <c r="S16" s="6">
        <f t="shared" si="1"/>
        <v>0</v>
      </c>
      <c r="T16" s="6">
        <f t="shared" si="1"/>
        <v>0</v>
      </c>
      <c r="U16" s="6">
        <f t="shared" si="6"/>
        <v>2580000</v>
      </c>
      <c r="V16" s="6">
        <f t="shared" ref="V16:AC16" si="14">SUM(V17:V23)</f>
        <v>440000</v>
      </c>
      <c r="W16" s="6">
        <f t="shared" si="14"/>
        <v>0</v>
      </c>
      <c r="X16" s="6">
        <f t="shared" si="14"/>
        <v>0</v>
      </c>
      <c r="Y16" s="6">
        <f t="shared" si="14"/>
        <v>968000</v>
      </c>
      <c r="Z16" s="6">
        <f t="shared" si="14"/>
        <v>1172000</v>
      </c>
      <c r="AA16" s="6">
        <f t="shared" si="14"/>
        <v>0</v>
      </c>
      <c r="AB16" s="6">
        <f t="shared" si="14"/>
        <v>0</v>
      </c>
      <c r="AC16" s="6">
        <f t="shared" si="14"/>
        <v>0</v>
      </c>
      <c r="AD16" s="6">
        <f t="shared" si="7"/>
        <v>0</v>
      </c>
      <c r="AE16" s="6">
        <f t="shared" ref="AE16:AL16" si="15">SUM(AE17:AE23)</f>
        <v>0</v>
      </c>
      <c r="AF16" s="6">
        <f t="shared" si="15"/>
        <v>0</v>
      </c>
      <c r="AG16" s="6">
        <f t="shared" si="15"/>
        <v>0</v>
      </c>
      <c r="AH16" s="6">
        <f t="shared" si="15"/>
        <v>0</v>
      </c>
      <c r="AI16" s="6">
        <f t="shared" si="15"/>
        <v>0</v>
      </c>
      <c r="AJ16" s="6">
        <f t="shared" si="15"/>
        <v>0</v>
      </c>
      <c r="AK16" s="6">
        <f t="shared" si="15"/>
        <v>0</v>
      </c>
      <c r="AL16" s="6">
        <f t="shared" si="15"/>
        <v>0</v>
      </c>
      <c r="AM16" s="7">
        <f t="shared" si="8"/>
        <v>0</v>
      </c>
      <c r="AN16" s="8"/>
    </row>
    <row r="17" spans="1:40" s="8" customFormat="1" outlineLevel="1" x14ac:dyDescent="0.35">
      <c r="A17" s="10" t="s">
        <v>62</v>
      </c>
      <c r="B17" s="11" t="s">
        <v>63</v>
      </c>
      <c r="C17" s="12">
        <f t="shared" si="12"/>
        <v>100000</v>
      </c>
      <c r="D17" s="12"/>
      <c r="E17" s="12"/>
      <c r="F17" s="12">
        <v>100000</v>
      </c>
      <c r="G17" s="12"/>
      <c r="H17" s="12"/>
      <c r="I17" s="12"/>
      <c r="J17" s="12"/>
      <c r="K17" s="12"/>
      <c r="L17" s="12">
        <f t="shared" si="4"/>
        <v>100000</v>
      </c>
      <c r="M17" s="12">
        <f t="shared" si="5"/>
        <v>0</v>
      </c>
      <c r="N17" s="12">
        <f t="shared" si="1"/>
        <v>0</v>
      </c>
      <c r="O17" s="12">
        <f t="shared" si="1"/>
        <v>100000</v>
      </c>
      <c r="P17" s="12">
        <f t="shared" si="1"/>
        <v>0</v>
      </c>
      <c r="Q17" s="12">
        <f t="shared" si="1"/>
        <v>0</v>
      </c>
      <c r="R17" s="12">
        <f t="shared" si="1"/>
        <v>0</v>
      </c>
      <c r="S17" s="12">
        <f t="shared" si="1"/>
        <v>0</v>
      </c>
      <c r="T17" s="12">
        <f t="shared" si="1"/>
        <v>0</v>
      </c>
      <c r="U17" s="12">
        <f t="shared" si="6"/>
        <v>0</v>
      </c>
      <c r="V17" s="12"/>
      <c r="W17" s="12"/>
      <c r="X17" s="12"/>
      <c r="Y17" s="12"/>
      <c r="Z17" s="12"/>
      <c r="AA17" s="12"/>
      <c r="AB17" s="12"/>
      <c r="AC17" s="12"/>
      <c r="AD17" s="12">
        <f t="shared" si="7"/>
        <v>0</v>
      </c>
      <c r="AE17" s="12"/>
      <c r="AF17" s="12"/>
      <c r="AG17" s="12"/>
      <c r="AH17" s="12"/>
      <c r="AI17" s="12"/>
      <c r="AJ17" s="12"/>
      <c r="AK17" s="12"/>
      <c r="AL17" s="12"/>
      <c r="AM17" s="7">
        <f t="shared" si="8"/>
        <v>0</v>
      </c>
      <c r="AN17" s="8" t="s">
        <v>36</v>
      </c>
    </row>
    <row r="18" spans="1:40" s="8" customFormat="1" outlineLevel="1" x14ac:dyDescent="0.35">
      <c r="A18" s="10" t="s">
        <v>64</v>
      </c>
      <c r="B18" s="11" t="s">
        <v>65</v>
      </c>
      <c r="C18" s="12">
        <f t="shared" si="12"/>
        <v>550000</v>
      </c>
      <c r="D18" s="12">
        <v>550000</v>
      </c>
      <c r="E18" s="12"/>
      <c r="F18" s="12"/>
      <c r="G18" s="12"/>
      <c r="H18" s="12"/>
      <c r="I18" s="12"/>
      <c r="J18" s="12"/>
      <c r="K18" s="12"/>
      <c r="L18" s="12">
        <f t="shared" si="4"/>
        <v>110000</v>
      </c>
      <c r="M18" s="12">
        <f t="shared" si="5"/>
        <v>110000</v>
      </c>
      <c r="N18" s="12">
        <f t="shared" si="5"/>
        <v>0</v>
      </c>
      <c r="O18" s="12">
        <f t="shared" si="5"/>
        <v>0</v>
      </c>
      <c r="P18" s="12">
        <f t="shared" si="5"/>
        <v>0</v>
      </c>
      <c r="Q18" s="12">
        <f t="shared" si="5"/>
        <v>0</v>
      </c>
      <c r="R18" s="12">
        <f t="shared" si="5"/>
        <v>0</v>
      </c>
      <c r="S18" s="12">
        <f t="shared" si="5"/>
        <v>0</v>
      </c>
      <c r="T18" s="12">
        <f t="shared" si="5"/>
        <v>0</v>
      </c>
      <c r="U18" s="12">
        <f t="shared" si="6"/>
        <v>440000</v>
      </c>
      <c r="V18" s="12">
        <f>ROUND(D18*80%,2)</f>
        <v>440000</v>
      </c>
      <c r="W18" s="12">
        <f t="shared" ref="W18:AC18" si="16">ROUND(E18*80%,2)</f>
        <v>0</v>
      </c>
      <c r="X18" s="12">
        <f t="shared" si="16"/>
        <v>0</v>
      </c>
      <c r="Y18" s="12">
        <f t="shared" si="16"/>
        <v>0</v>
      </c>
      <c r="Z18" s="12">
        <f t="shared" si="16"/>
        <v>0</v>
      </c>
      <c r="AA18" s="12">
        <f t="shared" si="16"/>
        <v>0</v>
      </c>
      <c r="AB18" s="12">
        <f t="shared" si="16"/>
        <v>0</v>
      </c>
      <c r="AC18" s="12">
        <f t="shared" si="16"/>
        <v>0</v>
      </c>
      <c r="AD18" s="12">
        <f t="shared" si="7"/>
        <v>0</v>
      </c>
      <c r="AE18" s="12"/>
      <c r="AF18" s="12"/>
      <c r="AG18" s="12"/>
      <c r="AH18" s="12"/>
      <c r="AI18" s="12"/>
      <c r="AJ18" s="12"/>
      <c r="AK18" s="12"/>
      <c r="AL18" s="12"/>
      <c r="AM18" s="7">
        <f t="shared" si="8"/>
        <v>0</v>
      </c>
      <c r="AN18" s="8" t="s">
        <v>36</v>
      </c>
    </row>
    <row r="19" spans="1:40" s="8" customFormat="1" outlineLevel="1" x14ac:dyDescent="0.35">
      <c r="A19" s="10" t="s">
        <v>66</v>
      </c>
      <c r="B19" s="11" t="s">
        <v>67</v>
      </c>
      <c r="C19" s="12">
        <f t="shared" si="12"/>
        <v>55000</v>
      </c>
      <c r="D19" s="12">
        <v>55000</v>
      </c>
      <c r="E19" s="12"/>
      <c r="F19" s="12"/>
      <c r="G19" s="12"/>
      <c r="H19" s="12"/>
      <c r="I19" s="12"/>
      <c r="J19" s="12"/>
      <c r="K19" s="12"/>
      <c r="L19" s="12">
        <f t="shared" si="4"/>
        <v>55000</v>
      </c>
      <c r="M19" s="12">
        <f t="shared" si="5"/>
        <v>55000</v>
      </c>
      <c r="N19" s="12">
        <f t="shared" si="5"/>
        <v>0</v>
      </c>
      <c r="O19" s="12">
        <f t="shared" si="5"/>
        <v>0</v>
      </c>
      <c r="P19" s="12">
        <f t="shared" si="5"/>
        <v>0</v>
      </c>
      <c r="Q19" s="12">
        <f t="shared" si="5"/>
        <v>0</v>
      </c>
      <c r="R19" s="12">
        <f t="shared" si="5"/>
        <v>0</v>
      </c>
      <c r="S19" s="12">
        <f t="shared" si="5"/>
        <v>0</v>
      </c>
      <c r="T19" s="12">
        <f t="shared" si="5"/>
        <v>0</v>
      </c>
      <c r="U19" s="12">
        <f t="shared" si="6"/>
        <v>0</v>
      </c>
      <c r="V19" s="12"/>
      <c r="W19" s="12"/>
      <c r="X19" s="12"/>
      <c r="Y19" s="12"/>
      <c r="Z19" s="12"/>
      <c r="AA19" s="12"/>
      <c r="AB19" s="12"/>
      <c r="AC19" s="12"/>
      <c r="AD19" s="12">
        <f t="shared" si="7"/>
        <v>0</v>
      </c>
      <c r="AE19" s="12"/>
      <c r="AF19" s="12"/>
      <c r="AG19" s="12"/>
      <c r="AH19" s="12"/>
      <c r="AI19" s="12"/>
      <c r="AJ19" s="12"/>
      <c r="AK19" s="12"/>
      <c r="AL19" s="12"/>
      <c r="AM19" s="7">
        <f t="shared" si="8"/>
        <v>0</v>
      </c>
      <c r="AN19" s="8" t="s">
        <v>36</v>
      </c>
    </row>
    <row r="20" spans="1:40" s="8" customFormat="1" outlineLevel="1" x14ac:dyDescent="0.35">
      <c r="A20" s="10" t="s">
        <v>68</v>
      </c>
      <c r="B20" s="11" t="s">
        <v>69</v>
      </c>
      <c r="C20" s="12">
        <f t="shared" si="12"/>
        <v>1800000</v>
      </c>
      <c r="D20" s="12"/>
      <c r="E20" s="12"/>
      <c r="F20" s="12"/>
      <c r="G20" s="12">
        <v>900000</v>
      </c>
      <c r="H20" s="12">
        <v>900000</v>
      </c>
      <c r="I20" s="12"/>
      <c r="J20" s="12"/>
      <c r="K20" s="12"/>
      <c r="L20" s="12">
        <f t="shared" si="4"/>
        <v>360000</v>
      </c>
      <c r="M20" s="12">
        <f t="shared" si="5"/>
        <v>0</v>
      </c>
      <c r="N20" s="12">
        <f t="shared" si="5"/>
        <v>0</v>
      </c>
      <c r="O20" s="12">
        <f t="shared" si="5"/>
        <v>0</v>
      </c>
      <c r="P20" s="12">
        <f>G20-Y20-AH20</f>
        <v>180000</v>
      </c>
      <c r="Q20" s="12">
        <f t="shared" si="5"/>
        <v>180000</v>
      </c>
      <c r="R20" s="12">
        <f t="shared" si="5"/>
        <v>0</v>
      </c>
      <c r="S20" s="12">
        <f t="shared" si="5"/>
        <v>0</v>
      </c>
      <c r="T20" s="12">
        <f t="shared" si="5"/>
        <v>0</v>
      </c>
      <c r="U20" s="12">
        <f t="shared" si="6"/>
        <v>1440000</v>
      </c>
      <c r="V20" s="12"/>
      <c r="W20" s="12"/>
      <c r="X20" s="12"/>
      <c r="Y20" s="12">
        <f>ROUND(G20*80%,2)</f>
        <v>720000</v>
      </c>
      <c r="Z20" s="12">
        <f>ROUND(H20*80%,2)</f>
        <v>720000</v>
      </c>
      <c r="AA20" s="12"/>
      <c r="AB20" s="12"/>
      <c r="AC20" s="12"/>
      <c r="AD20" s="12">
        <f t="shared" si="7"/>
        <v>0</v>
      </c>
      <c r="AE20" s="12"/>
      <c r="AF20" s="12"/>
      <c r="AG20" s="12"/>
      <c r="AH20" s="12"/>
      <c r="AI20" s="12"/>
      <c r="AJ20" s="12"/>
      <c r="AK20" s="12"/>
      <c r="AL20" s="12"/>
      <c r="AM20" s="7">
        <f t="shared" si="8"/>
        <v>0</v>
      </c>
      <c r="AN20" s="8" t="s">
        <v>36</v>
      </c>
    </row>
    <row r="21" spans="1:40" s="8" customFormat="1" outlineLevel="1" x14ac:dyDescent="0.35">
      <c r="A21" s="10" t="s">
        <v>70</v>
      </c>
      <c r="B21" s="11" t="s">
        <v>71</v>
      </c>
      <c r="C21" s="12">
        <f t="shared" si="12"/>
        <v>875000</v>
      </c>
      <c r="D21" s="12"/>
      <c r="E21" s="12"/>
      <c r="F21" s="12"/>
      <c r="G21" s="12">
        <v>310000</v>
      </c>
      <c r="H21" s="12">
        <v>565000</v>
      </c>
      <c r="I21" s="12"/>
      <c r="J21" s="12"/>
      <c r="K21" s="12"/>
      <c r="L21" s="12">
        <f t="shared" si="4"/>
        <v>175000</v>
      </c>
      <c r="M21" s="12">
        <f t="shared" si="5"/>
        <v>0</v>
      </c>
      <c r="N21" s="12">
        <f t="shared" si="5"/>
        <v>0</v>
      </c>
      <c r="O21" s="12">
        <f t="shared" si="5"/>
        <v>0</v>
      </c>
      <c r="P21" s="12">
        <f t="shared" si="5"/>
        <v>62000</v>
      </c>
      <c r="Q21" s="12">
        <f t="shared" si="5"/>
        <v>113000</v>
      </c>
      <c r="R21" s="12">
        <f t="shared" si="5"/>
        <v>0</v>
      </c>
      <c r="S21" s="12">
        <f t="shared" si="5"/>
        <v>0</v>
      </c>
      <c r="T21" s="12">
        <f t="shared" si="5"/>
        <v>0</v>
      </c>
      <c r="U21" s="12">
        <f t="shared" si="6"/>
        <v>700000</v>
      </c>
      <c r="V21" s="12"/>
      <c r="W21" s="12"/>
      <c r="X21" s="12"/>
      <c r="Y21" s="12">
        <f>ROUND(G21*80%,2)</f>
        <v>248000</v>
      </c>
      <c r="Z21" s="12">
        <f>ROUND(H21*80%,2)</f>
        <v>452000</v>
      </c>
      <c r="AA21" s="12"/>
      <c r="AB21" s="12"/>
      <c r="AC21" s="12"/>
      <c r="AD21" s="12">
        <f t="shared" si="7"/>
        <v>0</v>
      </c>
      <c r="AE21" s="12"/>
      <c r="AF21" s="12"/>
      <c r="AG21" s="12"/>
      <c r="AH21" s="12"/>
      <c r="AI21" s="12"/>
      <c r="AJ21" s="12"/>
      <c r="AK21" s="12"/>
      <c r="AL21" s="12"/>
      <c r="AM21" s="7">
        <f t="shared" si="8"/>
        <v>0</v>
      </c>
      <c r="AN21" s="8" t="s">
        <v>36</v>
      </c>
    </row>
    <row r="22" spans="1:40" s="8" customFormat="1" outlineLevel="1" x14ac:dyDescent="0.35">
      <c r="A22" s="10" t="s">
        <v>72</v>
      </c>
      <c r="B22" s="11" t="s">
        <v>73</v>
      </c>
      <c r="C22" s="12">
        <f>SUM(D22:K22)</f>
        <v>550000</v>
      </c>
      <c r="D22" s="12"/>
      <c r="E22" s="12"/>
      <c r="F22" s="12"/>
      <c r="G22" s="12"/>
      <c r="H22" s="12">
        <v>550000</v>
      </c>
      <c r="I22" s="12"/>
      <c r="J22" s="12"/>
      <c r="K22" s="12"/>
      <c r="L22" s="12">
        <f>SUM(M22:T22)</f>
        <v>550000</v>
      </c>
      <c r="M22" s="12">
        <f t="shared" si="5"/>
        <v>0</v>
      </c>
      <c r="N22" s="12">
        <f t="shared" si="5"/>
        <v>0</v>
      </c>
      <c r="O22" s="12">
        <f t="shared" si="5"/>
        <v>0</v>
      </c>
      <c r="P22" s="12">
        <f t="shared" si="5"/>
        <v>0</v>
      </c>
      <c r="Q22" s="12">
        <f t="shared" si="5"/>
        <v>550000</v>
      </c>
      <c r="R22" s="12">
        <f t="shared" si="5"/>
        <v>0</v>
      </c>
      <c r="S22" s="12">
        <f t="shared" si="5"/>
        <v>0</v>
      </c>
      <c r="T22" s="12">
        <f t="shared" si="5"/>
        <v>0</v>
      </c>
      <c r="U22" s="12">
        <f>SUM(V22:AC22)</f>
        <v>0</v>
      </c>
      <c r="V22" s="12"/>
      <c r="W22" s="12"/>
      <c r="X22" s="12"/>
      <c r="Y22" s="12"/>
      <c r="Z22" s="12"/>
      <c r="AA22" s="12"/>
      <c r="AB22" s="12"/>
      <c r="AC22" s="12"/>
      <c r="AD22" s="12">
        <f>SUM(AE22:AL22)</f>
        <v>0</v>
      </c>
      <c r="AE22" s="12"/>
      <c r="AF22" s="12"/>
      <c r="AG22" s="12"/>
      <c r="AH22" s="12"/>
      <c r="AI22" s="12"/>
      <c r="AJ22" s="12"/>
      <c r="AK22" s="12"/>
      <c r="AL22" s="12"/>
      <c r="AM22" s="7">
        <f>C22-L22-U22-AD22</f>
        <v>0</v>
      </c>
      <c r="AN22" s="8" t="s">
        <v>36</v>
      </c>
    </row>
    <row r="23" spans="1:40" s="8" customFormat="1" outlineLevel="1" x14ac:dyDescent="0.35">
      <c r="A23" s="10" t="s">
        <v>74</v>
      </c>
      <c r="B23" s="11" t="s">
        <v>75</v>
      </c>
      <c r="C23" s="12">
        <f t="shared" si="12"/>
        <v>540000</v>
      </c>
      <c r="D23" s="12"/>
      <c r="E23" s="12"/>
      <c r="F23" s="12"/>
      <c r="G23" s="12"/>
      <c r="H23" s="12">
        <v>540000</v>
      </c>
      <c r="I23" s="12"/>
      <c r="J23" s="12"/>
      <c r="K23" s="12"/>
      <c r="L23" s="12">
        <f t="shared" si="4"/>
        <v>540000</v>
      </c>
      <c r="M23" s="12">
        <f t="shared" si="5"/>
        <v>0</v>
      </c>
      <c r="N23" s="12">
        <f t="shared" si="5"/>
        <v>0</v>
      </c>
      <c r="O23" s="12">
        <f t="shared" si="5"/>
        <v>0</v>
      </c>
      <c r="P23" s="12">
        <f t="shared" si="5"/>
        <v>0</v>
      </c>
      <c r="Q23" s="12">
        <f t="shared" si="5"/>
        <v>540000</v>
      </c>
      <c r="R23" s="12">
        <f t="shared" si="5"/>
        <v>0</v>
      </c>
      <c r="S23" s="12">
        <f t="shared" si="5"/>
        <v>0</v>
      </c>
      <c r="T23" s="12">
        <f t="shared" si="5"/>
        <v>0</v>
      </c>
      <c r="U23" s="12">
        <f t="shared" si="6"/>
        <v>0</v>
      </c>
      <c r="V23" s="12"/>
      <c r="W23" s="12"/>
      <c r="X23" s="12"/>
      <c r="Y23" s="12"/>
      <c r="Z23" s="12"/>
      <c r="AA23" s="12"/>
      <c r="AB23" s="12"/>
      <c r="AC23" s="12"/>
      <c r="AD23" s="12">
        <f t="shared" si="7"/>
        <v>0</v>
      </c>
      <c r="AE23" s="12"/>
      <c r="AF23" s="12"/>
      <c r="AG23" s="12"/>
      <c r="AH23" s="12"/>
      <c r="AI23" s="12"/>
      <c r="AJ23" s="12"/>
      <c r="AK23" s="12"/>
      <c r="AL23" s="12"/>
      <c r="AM23" s="7">
        <f t="shared" si="8"/>
        <v>0</v>
      </c>
      <c r="AN23" s="8" t="s">
        <v>36</v>
      </c>
    </row>
    <row r="24" spans="1:40" x14ac:dyDescent="0.35">
      <c r="A24" s="4" t="s">
        <v>76</v>
      </c>
      <c r="B24" s="5" t="s">
        <v>77</v>
      </c>
      <c r="C24" s="6">
        <f t="shared" si="12"/>
        <v>1200000</v>
      </c>
      <c r="D24" s="6"/>
      <c r="E24" s="6"/>
      <c r="F24" s="6">
        <v>300000</v>
      </c>
      <c r="G24" s="6">
        <v>300000</v>
      </c>
      <c r="H24" s="6">
        <v>300000</v>
      </c>
      <c r="I24" s="6">
        <v>300000</v>
      </c>
      <c r="J24" s="6"/>
      <c r="K24" s="6"/>
      <c r="L24" s="6">
        <f t="shared" si="4"/>
        <v>1200000</v>
      </c>
      <c r="M24" s="6">
        <f t="shared" si="5"/>
        <v>0</v>
      </c>
      <c r="N24" s="6">
        <f t="shared" si="5"/>
        <v>0</v>
      </c>
      <c r="O24" s="6">
        <f t="shared" si="5"/>
        <v>300000</v>
      </c>
      <c r="P24" s="6">
        <f t="shared" si="5"/>
        <v>300000</v>
      </c>
      <c r="Q24" s="6">
        <f t="shared" si="5"/>
        <v>300000</v>
      </c>
      <c r="R24" s="6">
        <f t="shared" si="5"/>
        <v>300000</v>
      </c>
      <c r="S24" s="6">
        <f t="shared" si="5"/>
        <v>0</v>
      </c>
      <c r="T24" s="6">
        <f t="shared" si="5"/>
        <v>0</v>
      </c>
      <c r="U24" s="6">
        <f t="shared" si="6"/>
        <v>0</v>
      </c>
      <c r="V24" s="6"/>
      <c r="W24" s="6"/>
      <c r="X24" s="6"/>
      <c r="Y24" s="6"/>
      <c r="Z24" s="6"/>
      <c r="AA24" s="6"/>
      <c r="AB24" s="6"/>
      <c r="AC24" s="6"/>
      <c r="AD24" s="6">
        <f t="shared" si="7"/>
        <v>0</v>
      </c>
      <c r="AE24" s="6"/>
      <c r="AF24" s="6"/>
      <c r="AG24" s="6"/>
      <c r="AH24" s="12"/>
      <c r="AI24" s="12"/>
      <c r="AJ24" s="6"/>
      <c r="AK24" s="6"/>
      <c r="AL24" s="6"/>
      <c r="AM24" s="7">
        <f t="shared" si="8"/>
        <v>0</v>
      </c>
      <c r="AN24" s="8" t="s">
        <v>36</v>
      </c>
    </row>
    <row r="25" spans="1:40" x14ac:dyDescent="0.35">
      <c r="A25" s="4" t="s">
        <v>78</v>
      </c>
      <c r="B25" s="5" t="s">
        <v>79</v>
      </c>
      <c r="C25" s="6">
        <f t="shared" si="12"/>
        <v>1800000</v>
      </c>
      <c r="D25" s="6">
        <f>SUM(D26:D28)</f>
        <v>0</v>
      </c>
      <c r="E25" s="6">
        <f t="shared" ref="E25:K25" si="17">SUM(E26:E28)</f>
        <v>0</v>
      </c>
      <c r="F25" s="6">
        <f t="shared" si="17"/>
        <v>600000</v>
      </c>
      <c r="G25" s="6">
        <f t="shared" si="17"/>
        <v>600000</v>
      </c>
      <c r="H25" s="6">
        <f t="shared" si="17"/>
        <v>600000</v>
      </c>
      <c r="I25" s="6">
        <f t="shared" si="17"/>
        <v>0</v>
      </c>
      <c r="J25" s="6">
        <f t="shared" si="17"/>
        <v>0</v>
      </c>
      <c r="K25" s="6">
        <f t="shared" si="17"/>
        <v>0</v>
      </c>
      <c r="L25" s="6">
        <f t="shared" si="4"/>
        <v>360000</v>
      </c>
      <c r="M25" s="6">
        <f t="shared" si="5"/>
        <v>0</v>
      </c>
      <c r="N25" s="6">
        <f t="shared" si="5"/>
        <v>0</v>
      </c>
      <c r="O25" s="6">
        <f>F25-X25-AG25</f>
        <v>120000</v>
      </c>
      <c r="P25" s="6">
        <f t="shared" si="5"/>
        <v>120000</v>
      </c>
      <c r="Q25" s="6">
        <f t="shared" si="5"/>
        <v>120000</v>
      </c>
      <c r="R25" s="6">
        <f t="shared" si="5"/>
        <v>0</v>
      </c>
      <c r="S25" s="6">
        <f t="shared" si="5"/>
        <v>0</v>
      </c>
      <c r="T25" s="6">
        <f t="shared" si="5"/>
        <v>0</v>
      </c>
      <c r="U25" s="6">
        <f t="shared" si="6"/>
        <v>1440000</v>
      </c>
      <c r="V25" s="6">
        <f>SUM(V26:V28)</f>
        <v>0</v>
      </c>
      <c r="W25" s="6">
        <f t="shared" ref="W25:AC25" si="18">SUM(W26:W28)</f>
        <v>0</v>
      </c>
      <c r="X25" s="6">
        <f t="shared" si="18"/>
        <v>480000</v>
      </c>
      <c r="Y25" s="6">
        <f t="shared" si="18"/>
        <v>480000</v>
      </c>
      <c r="Z25" s="6">
        <f t="shared" si="18"/>
        <v>480000</v>
      </c>
      <c r="AA25" s="6">
        <f t="shared" si="18"/>
        <v>0</v>
      </c>
      <c r="AB25" s="6">
        <f t="shared" si="18"/>
        <v>0</v>
      </c>
      <c r="AC25" s="6">
        <f t="shared" si="18"/>
        <v>0</v>
      </c>
      <c r="AD25" s="6">
        <f t="shared" si="7"/>
        <v>0</v>
      </c>
      <c r="AE25" s="6"/>
      <c r="AF25" s="6"/>
      <c r="AG25" s="6"/>
      <c r="AH25" s="6"/>
      <c r="AI25" s="6"/>
      <c r="AJ25" s="6"/>
      <c r="AK25" s="6"/>
      <c r="AL25" s="6"/>
      <c r="AM25" s="7">
        <f t="shared" si="8"/>
        <v>0</v>
      </c>
      <c r="AN25" s="8"/>
    </row>
    <row r="26" spans="1:40" s="8" customFormat="1" outlineLevel="1" x14ac:dyDescent="0.35">
      <c r="A26" s="10" t="s">
        <v>80</v>
      </c>
      <c r="B26" s="11" t="s">
        <v>81</v>
      </c>
      <c r="C26" s="12">
        <f t="shared" si="12"/>
        <v>600000</v>
      </c>
      <c r="D26" s="12"/>
      <c r="E26" s="12"/>
      <c r="F26" s="12">
        <v>600000</v>
      </c>
      <c r="G26" s="12"/>
      <c r="H26" s="12"/>
      <c r="I26" s="12"/>
      <c r="J26" s="12"/>
      <c r="K26" s="12"/>
      <c r="L26" s="12">
        <f t="shared" si="4"/>
        <v>120000</v>
      </c>
      <c r="M26" s="12">
        <f t="shared" si="5"/>
        <v>0</v>
      </c>
      <c r="N26" s="12">
        <f t="shared" si="5"/>
        <v>0</v>
      </c>
      <c r="O26" s="12">
        <f t="shared" si="5"/>
        <v>120000</v>
      </c>
      <c r="P26" s="12">
        <f t="shared" si="5"/>
        <v>0</v>
      </c>
      <c r="Q26" s="12">
        <f t="shared" si="5"/>
        <v>0</v>
      </c>
      <c r="R26" s="12">
        <f t="shared" si="5"/>
        <v>0</v>
      </c>
      <c r="S26" s="12">
        <f t="shared" si="5"/>
        <v>0</v>
      </c>
      <c r="T26" s="12">
        <f t="shared" si="5"/>
        <v>0</v>
      </c>
      <c r="U26" s="12">
        <f t="shared" si="6"/>
        <v>480000</v>
      </c>
      <c r="V26" s="12"/>
      <c r="W26" s="12"/>
      <c r="X26" s="12">
        <f>ROUND(F26*80%,2)</f>
        <v>480000</v>
      </c>
      <c r="Y26" s="12">
        <f>ROUND(G26*80%,2)</f>
        <v>0</v>
      </c>
      <c r="Z26" s="12"/>
      <c r="AA26" s="12"/>
      <c r="AB26" s="12"/>
      <c r="AC26" s="12"/>
      <c r="AD26" s="12">
        <f t="shared" si="7"/>
        <v>0</v>
      </c>
      <c r="AE26" s="12"/>
      <c r="AF26" s="12"/>
      <c r="AG26" s="12"/>
      <c r="AH26" s="12"/>
      <c r="AI26" s="12"/>
      <c r="AJ26" s="12"/>
      <c r="AK26" s="12"/>
      <c r="AL26" s="12"/>
      <c r="AM26" s="7">
        <f t="shared" si="8"/>
        <v>0</v>
      </c>
      <c r="AN26" s="8" t="s">
        <v>36</v>
      </c>
    </row>
    <row r="27" spans="1:40" s="8" customFormat="1" outlineLevel="1" x14ac:dyDescent="0.35">
      <c r="A27" s="10" t="s">
        <v>82</v>
      </c>
      <c r="B27" s="11" t="s">
        <v>83</v>
      </c>
      <c r="C27" s="12">
        <f t="shared" si="12"/>
        <v>600000</v>
      </c>
      <c r="D27" s="12"/>
      <c r="E27" s="12"/>
      <c r="F27" s="12"/>
      <c r="G27" s="12">
        <v>600000</v>
      </c>
      <c r="H27" s="12"/>
      <c r="I27" s="12"/>
      <c r="J27" s="12"/>
      <c r="K27" s="12"/>
      <c r="L27" s="12">
        <f t="shared" si="4"/>
        <v>120000</v>
      </c>
      <c r="M27" s="12">
        <f t="shared" si="5"/>
        <v>0</v>
      </c>
      <c r="N27" s="12">
        <f t="shared" si="5"/>
        <v>0</v>
      </c>
      <c r="O27" s="12">
        <f t="shared" si="5"/>
        <v>0</v>
      </c>
      <c r="P27" s="12">
        <f t="shared" si="5"/>
        <v>120000</v>
      </c>
      <c r="Q27" s="12">
        <f t="shared" si="5"/>
        <v>0</v>
      </c>
      <c r="R27" s="12">
        <f t="shared" si="5"/>
        <v>0</v>
      </c>
      <c r="S27" s="12">
        <f t="shared" si="5"/>
        <v>0</v>
      </c>
      <c r="T27" s="12">
        <f t="shared" si="5"/>
        <v>0</v>
      </c>
      <c r="U27" s="12">
        <f t="shared" si="6"/>
        <v>480000</v>
      </c>
      <c r="V27" s="12"/>
      <c r="W27" s="12"/>
      <c r="X27" s="12"/>
      <c r="Y27" s="12">
        <f>ROUND(G27*80%,2)</f>
        <v>480000</v>
      </c>
      <c r="Z27" s="12"/>
      <c r="AA27" s="12"/>
      <c r="AB27" s="12"/>
      <c r="AC27" s="12"/>
      <c r="AD27" s="12">
        <f t="shared" si="7"/>
        <v>0</v>
      </c>
      <c r="AE27" s="12"/>
      <c r="AF27" s="12"/>
      <c r="AG27" s="12"/>
      <c r="AH27" s="12"/>
      <c r="AI27" s="12"/>
      <c r="AJ27" s="12"/>
      <c r="AK27" s="12"/>
      <c r="AL27" s="12"/>
      <c r="AM27" s="7">
        <f t="shared" si="8"/>
        <v>0</v>
      </c>
      <c r="AN27" s="8" t="s">
        <v>36</v>
      </c>
    </row>
    <row r="28" spans="1:40" s="8" customFormat="1" outlineLevel="1" x14ac:dyDescent="0.35">
      <c r="A28" s="10" t="s">
        <v>84</v>
      </c>
      <c r="B28" s="11" t="s">
        <v>85</v>
      </c>
      <c r="C28" s="12">
        <f t="shared" si="12"/>
        <v>600000</v>
      </c>
      <c r="D28" s="12"/>
      <c r="E28" s="12"/>
      <c r="F28" s="12"/>
      <c r="G28" s="12"/>
      <c r="H28" s="12">
        <v>600000</v>
      </c>
      <c r="I28" s="12"/>
      <c r="J28" s="12"/>
      <c r="K28" s="12"/>
      <c r="L28" s="12">
        <f t="shared" si="4"/>
        <v>120000</v>
      </c>
      <c r="M28" s="12">
        <f t="shared" si="5"/>
        <v>0</v>
      </c>
      <c r="N28" s="12">
        <f t="shared" si="5"/>
        <v>0</v>
      </c>
      <c r="O28" s="12">
        <f t="shared" si="5"/>
        <v>0</v>
      </c>
      <c r="P28" s="12">
        <f t="shared" si="5"/>
        <v>0</v>
      </c>
      <c r="Q28" s="12">
        <f t="shared" si="5"/>
        <v>120000</v>
      </c>
      <c r="R28" s="12">
        <f t="shared" si="5"/>
        <v>0</v>
      </c>
      <c r="S28" s="12">
        <f t="shared" si="5"/>
        <v>0</v>
      </c>
      <c r="T28" s="12">
        <f t="shared" si="5"/>
        <v>0</v>
      </c>
      <c r="U28" s="12">
        <f t="shared" si="6"/>
        <v>480000</v>
      </c>
      <c r="V28" s="12"/>
      <c r="W28" s="12"/>
      <c r="X28" s="12"/>
      <c r="Y28" s="12"/>
      <c r="Z28" s="12">
        <f>ROUND(H28*80%,2)</f>
        <v>480000</v>
      </c>
      <c r="AA28" s="12"/>
      <c r="AB28" s="12"/>
      <c r="AC28" s="12"/>
      <c r="AD28" s="12">
        <f t="shared" si="7"/>
        <v>0</v>
      </c>
      <c r="AE28" s="12"/>
      <c r="AF28" s="12"/>
      <c r="AG28" s="12"/>
      <c r="AH28" s="12"/>
      <c r="AI28" s="12"/>
      <c r="AJ28" s="12"/>
      <c r="AK28" s="12"/>
      <c r="AL28" s="12"/>
      <c r="AM28" s="7">
        <f t="shared" si="8"/>
        <v>0</v>
      </c>
      <c r="AN28" s="8" t="s">
        <v>36</v>
      </c>
    </row>
    <row r="29" spans="1:40" x14ac:dyDescent="0.35">
      <c r="A29" s="4" t="s">
        <v>86</v>
      </c>
      <c r="B29" s="5" t="s">
        <v>87</v>
      </c>
      <c r="C29" s="6">
        <f t="shared" si="12"/>
        <v>1000000</v>
      </c>
      <c r="D29" s="6">
        <f>SUM(D30:D32)</f>
        <v>400000</v>
      </c>
      <c r="E29" s="6">
        <f t="shared" ref="E29:K29" si="19">SUM(E30:E32)</f>
        <v>200000</v>
      </c>
      <c r="F29" s="6">
        <f t="shared" si="19"/>
        <v>400000</v>
      </c>
      <c r="G29" s="6">
        <f t="shared" si="19"/>
        <v>0</v>
      </c>
      <c r="H29" s="6">
        <f t="shared" si="19"/>
        <v>0</v>
      </c>
      <c r="I29" s="6">
        <f t="shared" si="19"/>
        <v>0</v>
      </c>
      <c r="J29" s="6">
        <f t="shared" si="19"/>
        <v>0</v>
      </c>
      <c r="K29" s="6">
        <f t="shared" si="19"/>
        <v>0</v>
      </c>
      <c r="L29" s="6">
        <f t="shared" si="4"/>
        <v>680000</v>
      </c>
      <c r="M29" s="6">
        <f t="shared" si="5"/>
        <v>80000</v>
      </c>
      <c r="N29" s="6">
        <f t="shared" si="5"/>
        <v>200000</v>
      </c>
      <c r="O29" s="6">
        <f t="shared" si="5"/>
        <v>400000</v>
      </c>
      <c r="P29" s="6">
        <f t="shared" si="5"/>
        <v>0</v>
      </c>
      <c r="Q29" s="6">
        <f t="shared" si="5"/>
        <v>0</v>
      </c>
      <c r="R29" s="6">
        <f t="shared" si="5"/>
        <v>0</v>
      </c>
      <c r="S29" s="6">
        <f t="shared" si="5"/>
        <v>0</v>
      </c>
      <c r="T29" s="6">
        <f t="shared" si="5"/>
        <v>0</v>
      </c>
      <c r="U29" s="6">
        <f t="shared" si="6"/>
        <v>320000</v>
      </c>
      <c r="V29" s="6">
        <f>SUM(V30:V32)</f>
        <v>320000</v>
      </c>
      <c r="W29" s="6">
        <f t="shared" ref="W29:AC29" si="20">SUM(W30:W32)</f>
        <v>0</v>
      </c>
      <c r="X29" s="6">
        <f t="shared" si="20"/>
        <v>0</v>
      </c>
      <c r="Y29" s="6">
        <f t="shared" si="20"/>
        <v>0</v>
      </c>
      <c r="Z29" s="6">
        <f t="shared" si="20"/>
        <v>0</v>
      </c>
      <c r="AA29" s="6">
        <f t="shared" si="20"/>
        <v>0</v>
      </c>
      <c r="AB29" s="6">
        <f t="shared" si="20"/>
        <v>0</v>
      </c>
      <c r="AC29" s="6">
        <f t="shared" si="20"/>
        <v>0</v>
      </c>
      <c r="AD29" s="6">
        <f t="shared" si="7"/>
        <v>0</v>
      </c>
      <c r="AE29" s="6">
        <f>SUM(AE30:AE32)</f>
        <v>0</v>
      </c>
      <c r="AF29" s="6">
        <f t="shared" ref="AF29:AL29" si="21">SUM(AF30:AF32)</f>
        <v>0</v>
      </c>
      <c r="AG29" s="6">
        <f t="shared" si="21"/>
        <v>0</v>
      </c>
      <c r="AH29" s="6">
        <f t="shared" si="21"/>
        <v>0</v>
      </c>
      <c r="AI29" s="6">
        <f t="shared" si="21"/>
        <v>0</v>
      </c>
      <c r="AJ29" s="6">
        <f t="shared" si="21"/>
        <v>0</v>
      </c>
      <c r="AK29" s="6">
        <f t="shared" si="21"/>
        <v>0</v>
      </c>
      <c r="AL29" s="6">
        <f t="shared" si="21"/>
        <v>0</v>
      </c>
      <c r="AM29" s="7">
        <f t="shared" si="8"/>
        <v>0</v>
      </c>
      <c r="AN29" s="8"/>
    </row>
    <row r="30" spans="1:40" s="8" customFormat="1" outlineLevel="1" x14ac:dyDescent="0.35">
      <c r="A30" s="10" t="s">
        <v>88</v>
      </c>
      <c r="B30" s="11" t="s">
        <v>89</v>
      </c>
      <c r="C30" s="12">
        <f t="shared" si="12"/>
        <v>200000</v>
      </c>
      <c r="D30" s="12"/>
      <c r="E30" s="12">
        <v>200000</v>
      </c>
      <c r="F30" s="12"/>
      <c r="G30" s="12"/>
      <c r="H30" s="12"/>
      <c r="I30" s="12"/>
      <c r="J30" s="12"/>
      <c r="K30" s="12"/>
      <c r="L30" s="12">
        <f t="shared" si="4"/>
        <v>200000</v>
      </c>
      <c r="M30" s="12">
        <f t="shared" si="5"/>
        <v>0</v>
      </c>
      <c r="N30" s="12">
        <f t="shared" si="5"/>
        <v>200000</v>
      </c>
      <c r="O30" s="12">
        <f t="shared" si="5"/>
        <v>0</v>
      </c>
      <c r="P30" s="12">
        <f t="shared" si="5"/>
        <v>0</v>
      </c>
      <c r="Q30" s="12">
        <f t="shared" si="5"/>
        <v>0</v>
      </c>
      <c r="R30" s="12">
        <f t="shared" si="5"/>
        <v>0</v>
      </c>
      <c r="S30" s="12">
        <f t="shared" si="5"/>
        <v>0</v>
      </c>
      <c r="T30" s="12">
        <f t="shared" si="5"/>
        <v>0</v>
      </c>
      <c r="U30" s="12">
        <f t="shared" si="6"/>
        <v>0</v>
      </c>
      <c r="V30" s="12"/>
      <c r="W30" s="12"/>
      <c r="X30" s="12"/>
      <c r="Y30" s="12"/>
      <c r="Z30" s="12"/>
      <c r="AA30" s="12"/>
      <c r="AB30" s="12"/>
      <c r="AC30" s="12"/>
      <c r="AD30" s="12">
        <f t="shared" si="7"/>
        <v>0</v>
      </c>
      <c r="AE30" s="12"/>
      <c r="AF30" s="12"/>
      <c r="AG30" s="12"/>
      <c r="AH30" s="12"/>
      <c r="AI30" s="12"/>
      <c r="AJ30" s="12"/>
      <c r="AK30" s="12"/>
      <c r="AL30" s="12"/>
      <c r="AM30" s="7">
        <f t="shared" si="8"/>
        <v>0</v>
      </c>
      <c r="AN30" s="8" t="s">
        <v>36</v>
      </c>
    </row>
    <row r="31" spans="1:40" s="8" customFormat="1" outlineLevel="1" x14ac:dyDescent="0.35">
      <c r="A31" s="10" t="s">
        <v>90</v>
      </c>
      <c r="B31" s="11" t="s">
        <v>91</v>
      </c>
      <c r="C31" s="12">
        <f t="shared" si="12"/>
        <v>400000</v>
      </c>
      <c r="D31" s="12">
        <v>400000</v>
      </c>
      <c r="E31" s="12"/>
      <c r="F31" s="12"/>
      <c r="G31" s="12"/>
      <c r="H31" s="12"/>
      <c r="I31" s="12"/>
      <c r="J31" s="12"/>
      <c r="K31" s="12"/>
      <c r="L31" s="12">
        <f t="shared" si="4"/>
        <v>80000</v>
      </c>
      <c r="M31" s="12">
        <f t="shared" si="5"/>
        <v>80000</v>
      </c>
      <c r="N31" s="12">
        <f t="shared" si="5"/>
        <v>0</v>
      </c>
      <c r="O31" s="12">
        <f t="shared" si="5"/>
        <v>0</v>
      </c>
      <c r="P31" s="12">
        <f t="shared" si="5"/>
        <v>0</v>
      </c>
      <c r="Q31" s="12">
        <f t="shared" si="5"/>
        <v>0</v>
      </c>
      <c r="R31" s="12">
        <f t="shared" si="5"/>
        <v>0</v>
      </c>
      <c r="S31" s="12">
        <f t="shared" si="5"/>
        <v>0</v>
      </c>
      <c r="T31" s="12">
        <f t="shared" si="5"/>
        <v>0</v>
      </c>
      <c r="U31" s="12">
        <f t="shared" si="6"/>
        <v>320000</v>
      </c>
      <c r="V31" s="12">
        <f>ROUND(D31*80%,2)</f>
        <v>320000</v>
      </c>
      <c r="W31" s="12"/>
      <c r="X31" s="12"/>
      <c r="Y31" s="12"/>
      <c r="Z31" s="12"/>
      <c r="AA31" s="12"/>
      <c r="AB31" s="12"/>
      <c r="AC31" s="12"/>
      <c r="AD31" s="12">
        <f t="shared" si="7"/>
        <v>0</v>
      </c>
      <c r="AE31" s="12"/>
      <c r="AF31" s="12"/>
      <c r="AG31" s="12"/>
      <c r="AH31" s="12"/>
      <c r="AI31" s="12"/>
      <c r="AJ31" s="12"/>
      <c r="AK31" s="12"/>
      <c r="AL31" s="12"/>
      <c r="AM31" s="7">
        <f t="shared" si="8"/>
        <v>0</v>
      </c>
      <c r="AN31" s="8" t="s">
        <v>36</v>
      </c>
    </row>
    <row r="32" spans="1:40" s="8" customFormat="1" outlineLevel="1" x14ac:dyDescent="0.35">
      <c r="A32" s="10" t="s">
        <v>92</v>
      </c>
      <c r="B32" s="11" t="s">
        <v>93</v>
      </c>
      <c r="C32" s="12">
        <f t="shared" si="12"/>
        <v>400000</v>
      </c>
      <c r="D32" s="12"/>
      <c r="E32" s="12"/>
      <c r="F32" s="12">
        <v>400000</v>
      </c>
      <c r="G32" s="12"/>
      <c r="H32" s="12"/>
      <c r="I32" s="12"/>
      <c r="J32" s="12"/>
      <c r="K32" s="12"/>
      <c r="L32" s="12">
        <f t="shared" si="4"/>
        <v>400000</v>
      </c>
      <c r="M32" s="12">
        <f t="shared" si="5"/>
        <v>0</v>
      </c>
      <c r="N32" s="12">
        <f t="shared" si="5"/>
        <v>0</v>
      </c>
      <c r="O32" s="12">
        <f t="shared" si="5"/>
        <v>400000</v>
      </c>
      <c r="P32" s="12">
        <f t="shared" si="5"/>
        <v>0</v>
      </c>
      <c r="Q32" s="12">
        <f t="shared" si="5"/>
        <v>0</v>
      </c>
      <c r="R32" s="12">
        <f t="shared" si="5"/>
        <v>0</v>
      </c>
      <c r="S32" s="12">
        <f t="shared" si="5"/>
        <v>0</v>
      </c>
      <c r="T32" s="12">
        <f t="shared" si="5"/>
        <v>0</v>
      </c>
      <c r="U32" s="12">
        <f t="shared" si="6"/>
        <v>0</v>
      </c>
      <c r="V32" s="12"/>
      <c r="W32" s="12"/>
      <c r="X32" s="12"/>
      <c r="Y32" s="12"/>
      <c r="Z32" s="12"/>
      <c r="AA32" s="12"/>
      <c r="AB32" s="12"/>
      <c r="AC32" s="12"/>
      <c r="AD32" s="12">
        <f t="shared" si="7"/>
        <v>0</v>
      </c>
      <c r="AE32" s="12"/>
      <c r="AF32" s="12"/>
      <c r="AG32" s="12"/>
      <c r="AH32" s="12"/>
      <c r="AI32" s="12"/>
      <c r="AJ32" s="12"/>
      <c r="AK32" s="12"/>
      <c r="AL32" s="12"/>
      <c r="AM32" s="7">
        <f t="shared" si="8"/>
        <v>0</v>
      </c>
      <c r="AN32" s="8" t="s">
        <v>36</v>
      </c>
    </row>
    <row r="33" spans="1:40" x14ac:dyDescent="0.35">
      <c r="A33" s="4" t="s">
        <v>94</v>
      </c>
      <c r="B33" s="5" t="s">
        <v>95</v>
      </c>
      <c r="C33" s="6">
        <f t="shared" si="12"/>
        <v>8000000</v>
      </c>
      <c r="D33" s="6">
        <f>SUM(D34:D35)</f>
        <v>0</v>
      </c>
      <c r="E33" s="6">
        <f t="shared" ref="E33:K33" si="22">SUM(E34:E35)</f>
        <v>0</v>
      </c>
      <c r="F33" s="6">
        <f t="shared" si="22"/>
        <v>2000000</v>
      </c>
      <c r="G33" s="6">
        <f t="shared" si="22"/>
        <v>2000000</v>
      </c>
      <c r="H33" s="6">
        <f t="shared" si="22"/>
        <v>0</v>
      </c>
      <c r="I33" s="6">
        <f t="shared" si="22"/>
        <v>0</v>
      </c>
      <c r="J33" s="6">
        <f t="shared" si="22"/>
        <v>2000000</v>
      </c>
      <c r="K33" s="6">
        <f t="shared" si="22"/>
        <v>2000000</v>
      </c>
      <c r="L33" s="6">
        <f t="shared" si="4"/>
        <v>1600000</v>
      </c>
      <c r="M33" s="6">
        <f t="shared" si="5"/>
        <v>0</v>
      </c>
      <c r="N33" s="6">
        <f t="shared" si="5"/>
        <v>0</v>
      </c>
      <c r="O33" s="6">
        <f t="shared" si="5"/>
        <v>400000</v>
      </c>
      <c r="P33" s="6">
        <f t="shared" si="5"/>
        <v>400000</v>
      </c>
      <c r="Q33" s="6">
        <f t="shared" si="5"/>
        <v>0</v>
      </c>
      <c r="R33" s="6">
        <f t="shared" si="5"/>
        <v>0</v>
      </c>
      <c r="S33" s="6">
        <f t="shared" si="5"/>
        <v>400000</v>
      </c>
      <c r="T33" s="6">
        <f t="shared" si="5"/>
        <v>400000</v>
      </c>
      <c r="U33" s="6">
        <f t="shared" si="6"/>
        <v>6400000</v>
      </c>
      <c r="V33" s="6">
        <f t="shared" ref="V33:AC33" si="23">SUM(V34:V35)</f>
        <v>0</v>
      </c>
      <c r="W33" s="6">
        <f t="shared" si="23"/>
        <v>0</v>
      </c>
      <c r="X33" s="6">
        <f t="shared" si="23"/>
        <v>1600000</v>
      </c>
      <c r="Y33" s="6">
        <f t="shared" si="23"/>
        <v>1600000</v>
      </c>
      <c r="Z33" s="6">
        <f t="shared" si="23"/>
        <v>0</v>
      </c>
      <c r="AA33" s="6">
        <f t="shared" si="23"/>
        <v>0</v>
      </c>
      <c r="AB33" s="6">
        <f t="shared" si="23"/>
        <v>1600000</v>
      </c>
      <c r="AC33" s="6">
        <f t="shared" si="23"/>
        <v>1600000</v>
      </c>
      <c r="AD33" s="6">
        <f t="shared" si="7"/>
        <v>0</v>
      </c>
      <c r="AE33" s="6"/>
      <c r="AF33" s="6"/>
      <c r="AG33" s="6"/>
      <c r="AH33" s="6"/>
      <c r="AI33" s="6"/>
      <c r="AJ33" s="6"/>
      <c r="AK33" s="6"/>
      <c r="AL33" s="6"/>
      <c r="AM33" s="7">
        <f t="shared" si="8"/>
        <v>0</v>
      </c>
    </row>
    <row r="34" spans="1:40" s="8" customFormat="1" outlineLevel="1" x14ac:dyDescent="0.35">
      <c r="A34" s="10" t="s">
        <v>96</v>
      </c>
      <c r="B34" s="11" t="s">
        <v>97</v>
      </c>
      <c r="C34" s="12">
        <f t="shared" si="12"/>
        <v>4000000</v>
      </c>
      <c r="D34" s="12"/>
      <c r="E34" s="12"/>
      <c r="F34" s="12">
        <v>2000000</v>
      </c>
      <c r="G34" s="12">
        <v>2000000</v>
      </c>
      <c r="H34" s="12"/>
      <c r="I34" s="12"/>
      <c r="J34" s="12"/>
      <c r="K34" s="12"/>
      <c r="L34" s="12">
        <f t="shared" si="4"/>
        <v>800000</v>
      </c>
      <c r="M34" s="12">
        <f t="shared" si="5"/>
        <v>0</v>
      </c>
      <c r="N34" s="12">
        <f t="shared" si="5"/>
        <v>0</v>
      </c>
      <c r="O34" s="12">
        <f t="shared" si="5"/>
        <v>400000</v>
      </c>
      <c r="P34" s="12">
        <f t="shared" si="5"/>
        <v>400000</v>
      </c>
      <c r="Q34" s="12">
        <f t="shared" si="5"/>
        <v>0</v>
      </c>
      <c r="R34" s="12">
        <f t="shared" si="5"/>
        <v>0</v>
      </c>
      <c r="S34" s="12">
        <f t="shared" si="5"/>
        <v>0</v>
      </c>
      <c r="T34" s="12">
        <f t="shared" si="5"/>
        <v>0</v>
      </c>
      <c r="U34" s="12">
        <f t="shared" si="6"/>
        <v>3200000</v>
      </c>
      <c r="V34" s="12"/>
      <c r="W34" s="12"/>
      <c r="X34" s="12">
        <f>ROUND(F34*80%,2)</f>
        <v>1600000</v>
      </c>
      <c r="Y34" s="12">
        <f>ROUND(G34*80%,2)</f>
        <v>1600000</v>
      </c>
      <c r="Z34" s="12"/>
      <c r="AA34" s="12"/>
      <c r="AB34" s="12"/>
      <c r="AC34" s="12"/>
      <c r="AD34" s="12">
        <f t="shared" si="7"/>
        <v>0</v>
      </c>
      <c r="AE34" s="12"/>
      <c r="AF34" s="12"/>
      <c r="AG34" s="12"/>
      <c r="AH34" s="12"/>
      <c r="AI34" s="12"/>
      <c r="AJ34" s="12"/>
      <c r="AK34" s="12"/>
      <c r="AL34" s="12"/>
      <c r="AM34" s="7">
        <f t="shared" si="8"/>
        <v>0</v>
      </c>
      <c r="AN34" s="8" t="s">
        <v>36</v>
      </c>
    </row>
    <row r="35" spans="1:40" s="8" customFormat="1" outlineLevel="1" x14ac:dyDescent="0.35">
      <c r="A35" s="10" t="s">
        <v>98</v>
      </c>
      <c r="B35" s="11" t="s">
        <v>99</v>
      </c>
      <c r="C35" s="12">
        <f t="shared" si="12"/>
        <v>4000000</v>
      </c>
      <c r="D35" s="12"/>
      <c r="E35" s="12"/>
      <c r="F35" s="12"/>
      <c r="G35" s="12"/>
      <c r="H35" s="12"/>
      <c r="I35" s="12"/>
      <c r="J35" s="12">
        <v>2000000</v>
      </c>
      <c r="K35" s="12">
        <v>2000000</v>
      </c>
      <c r="L35" s="12">
        <f t="shared" si="4"/>
        <v>800000</v>
      </c>
      <c r="M35" s="12">
        <f t="shared" si="5"/>
        <v>0</v>
      </c>
      <c r="N35" s="12">
        <f t="shared" si="5"/>
        <v>0</v>
      </c>
      <c r="O35" s="12">
        <f t="shared" si="5"/>
        <v>0</v>
      </c>
      <c r="P35" s="12">
        <f t="shared" si="5"/>
        <v>0</v>
      </c>
      <c r="Q35" s="12">
        <f t="shared" si="5"/>
        <v>0</v>
      </c>
      <c r="R35" s="12">
        <f t="shared" si="5"/>
        <v>0</v>
      </c>
      <c r="S35" s="12">
        <f t="shared" si="5"/>
        <v>400000</v>
      </c>
      <c r="T35" s="12">
        <f t="shared" si="5"/>
        <v>400000</v>
      </c>
      <c r="U35" s="12">
        <f t="shared" si="6"/>
        <v>3200000</v>
      </c>
      <c r="V35" s="12"/>
      <c r="W35" s="12"/>
      <c r="X35" s="12"/>
      <c r="Y35" s="12"/>
      <c r="Z35" s="12"/>
      <c r="AA35" s="12"/>
      <c r="AB35" s="12">
        <f>ROUND(J35*80%,2)</f>
        <v>1600000</v>
      </c>
      <c r="AC35" s="12">
        <f>ROUND(K35*80%,2)</f>
        <v>1600000</v>
      </c>
      <c r="AD35" s="12">
        <f t="shared" si="7"/>
        <v>0</v>
      </c>
      <c r="AE35" s="12"/>
      <c r="AF35" s="12"/>
      <c r="AG35" s="12"/>
      <c r="AH35" s="12"/>
      <c r="AI35" s="12"/>
      <c r="AJ35" s="12"/>
      <c r="AK35" s="12"/>
      <c r="AL35" s="12"/>
      <c r="AM35" s="7">
        <f t="shared" si="8"/>
        <v>0</v>
      </c>
      <c r="AN35" s="8" t="s">
        <v>36</v>
      </c>
    </row>
    <row r="36" spans="1:40" x14ac:dyDescent="0.35">
      <c r="A36" s="4" t="s">
        <v>100</v>
      </c>
      <c r="B36" s="5" t="s">
        <v>101</v>
      </c>
      <c r="C36" s="6">
        <f t="shared" si="12"/>
        <v>1550000</v>
      </c>
      <c r="D36" s="6">
        <v>150000</v>
      </c>
      <c r="E36" s="6">
        <v>200000</v>
      </c>
      <c r="F36" s="6">
        <v>200000</v>
      </c>
      <c r="G36" s="6">
        <v>200000</v>
      </c>
      <c r="H36" s="6">
        <v>200000</v>
      </c>
      <c r="I36" s="6">
        <v>200000</v>
      </c>
      <c r="J36" s="6">
        <v>200000</v>
      </c>
      <c r="K36" s="6">
        <v>200000</v>
      </c>
      <c r="L36" s="6">
        <f t="shared" si="4"/>
        <v>1550000</v>
      </c>
      <c r="M36" s="6">
        <f t="shared" si="5"/>
        <v>150000</v>
      </c>
      <c r="N36" s="6">
        <f t="shared" si="5"/>
        <v>200000</v>
      </c>
      <c r="O36" s="6">
        <f t="shared" si="5"/>
        <v>200000</v>
      </c>
      <c r="P36" s="6">
        <f t="shared" si="5"/>
        <v>200000</v>
      </c>
      <c r="Q36" s="6">
        <f t="shared" si="5"/>
        <v>200000</v>
      </c>
      <c r="R36" s="6">
        <f t="shared" si="5"/>
        <v>200000</v>
      </c>
      <c r="S36" s="6">
        <f t="shared" si="5"/>
        <v>200000</v>
      </c>
      <c r="T36" s="6">
        <f t="shared" si="5"/>
        <v>200000</v>
      </c>
      <c r="U36" s="6">
        <f t="shared" si="6"/>
        <v>0</v>
      </c>
      <c r="V36" s="6"/>
      <c r="W36" s="6"/>
      <c r="X36" s="6"/>
      <c r="Y36" s="6"/>
      <c r="Z36" s="6"/>
      <c r="AA36" s="6"/>
      <c r="AB36" s="6"/>
      <c r="AC36" s="6"/>
      <c r="AD36" s="6">
        <f t="shared" si="7"/>
        <v>0</v>
      </c>
      <c r="AE36" s="6"/>
      <c r="AF36" s="6"/>
      <c r="AG36" s="6"/>
      <c r="AH36" s="6"/>
      <c r="AI36" s="6"/>
      <c r="AJ36" s="6"/>
      <c r="AK36" s="6"/>
      <c r="AL36" s="6"/>
      <c r="AM36" s="7">
        <f t="shared" si="8"/>
        <v>0</v>
      </c>
      <c r="AN36" s="8" t="s">
        <v>36</v>
      </c>
    </row>
    <row r="37" spans="1:40" x14ac:dyDescent="0.35">
      <c r="A37" s="4" t="s">
        <v>102</v>
      </c>
      <c r="B37" s="5" t="s">
        <v>103</v>
      </c>
      <c r="C37" s="6">
        <f t="shared" si="12"/>
        <v>130000</v>
      </c>
      <c r="D37" s="6">
        <v>130000</v>
      </c>
      <c r="E37" s="6"/>
      <c r="F37" s="6"/>
      <c r="G37" s="6"/>
      <c r="H37" s="6"/>
      <c r="I37" s="6"/>
      <c r="J37" s="6"/>
      <c r="K37" s="6"/>
      <c r="L37" s="6">
        <f t="shared" si="4"/>
        <v>130000</v>
      </c>
      <c r="M37" s="6">
        <f t="shared" si="5"/>
        <v>130000</v>
      </c>
      <c r="N37" s="6">
        <f t="shared" si="5"/>
        <v>0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 t="shared" si="5"/>
        <v>0</v>
      </c>
      <c r="T37" s="6">
        <f t="shared" si="5"/>
        <v>0</v>
      </c>
      <c r="U37" s="6">
        <f t="shared" si="6"/>
        <v>0</v>
      </c>
      <c r="V37" s="6"/>
      <c r="W37" s="6"/>
      <c r="X37" s="6"/>
      <c r="Y37" s="6"/>
      <c r="Z37" s="6"/>
      <c r="AA37" s="6"/>
      <c r="AB37" s="6"/>
      <c r="AC37" s="6"/>
      <c r="AD37" s="6">
        <f t="shared" si="7"/>
        <v>0</v>
      </c>
      <c r="AE37" s="6"/>
      <c r="AF37" s="6"/>
      <c r="AG37" s="6"/>
      <c r="AH37" s="6"/>
      <c r="AI37" s="6"/>
      <c r="AJ37" s="6"/>
      <c r="AK37" s="6"/>
      <c r="AL37" s="6"/>
      <c r="AM37" s="7">
        <f t="shared" si="8"/>
        <v>0</v>
      </c>
      <c r="AN37" s="8" t="s">
        <v>104</v>
      </c>
    </row>
    <row r="38" spans="1:40" x14ac:dyDescent="0.35">
      <c r="A38" s="4" t="s">
        <v>105</v>
      </c>
      <c r="B38" s="5" t="s">
        <v>106</v>
      </c>
      <c r="C38" s="6">
        <f t="shared" si="12"/>
        <v>3130000</v>
      </c>
      <c r="D38" s="6">
        <f>130000+900000</f>
        <v>1030000</v>
      </c>
      <c r="E38" s="6">
        <v>2100000</v>
      </c>
      <c r="F38" s="6"/>
      <c r="G38" s="6"/>
      <c r="H38" s="6"/>
      <c r="I38" s="6"/>
      <c r="J38" s="6"/>
      <c r="K38" s="6"/>
      <c r="L38" s="6">
        <f t="shared" si="4"/>
        <v>130000</v>
      </c>
      <c r="M38" s="6">
        <f t="shared" si="5"/>
        <v>130000</v>
      </c>
      <c r="N38" s="6">
        <f t="shared" si="5"/>
        <v>0</v>
      </c>
      <c r="O38" s="6">
        <f t="shared" si="5"/>
        <v>0</v>
      </c>
      <c r="P38" s="6">
        <f t="shared" si="5"/>
        <v>0</v>
      </c>
      <c r="Q38" s="6">
        <f t="shared" si="5"/>
        <v>0</v>
      </c>
      <c r="R38" s="6">
        <f t="shared" si="5"/>
        <v>0</v>
      </c>
      <c r="S38" s="6">
        <f t="shared" si="5"/>
        <v>0</v>
      </c>
      <c r="T38" s="6">
        <f t="shared" si="5"/>
        <v>0</v>
      </c>
      <c r="U38" s="6">
        <f t="shared" si="6"/>
        <v>3000000</v>
      </c>
      <c r="V38" s="12">
        <f>3000000-W38</f>
        <v>900000</v>
      </c>
      <c r="W38" s="6">
        <f>E38</f>
        <v>2100000</v>
      </c>
      <c r="X38" s="6"/>
      <c r="Y38" s="6"/>
      <c r="Z38" s="6"/>
      <c r="AA38" s="6"/>
      <c r="AB38" s="6"/>
      <c r="AC38" s="6"/>
      <c r="AD38" s="6">
        <f t="shared" si="7"/>
        <v>0</v>
      </c>
      <c r="AE38" s="6"/>
      <c r="AF38" s="6"/>
      <c r="AG38" s="6"/>
      <c r="AH38" s="6"/>
      <c r="AI38" s="6"/>
      <c r="AJ38" s="6"/>
      <c r="AK38" s="6"/>
      <c r="AL38" s="6"/>
      <c r="AM38" s="7">
        <f t="shared" si="8"/>
        <v>0</v>
      </c>
      <c r="AN38" s="8" t="s">
        <v>104</v>
      </c>
    </row>
    <row r="39" spans="1:40" x14ac:dyDescent="0.35">
      <c r="A39" s="4" t="s">
        <v>107</v>
      </c>
      <c r="B39" s="5" t="s">
        <v>108</v>
      </c>
      <c r="C39" s="6">
        <f t="shared" si="12"/>
        <v>490700</v>
      </c>
      <c r="D39" s="6">
        <f>SUM(D40:D44)</f>
        <v>20700</v>
      </c>
      <c r="E39" s="6">
        <f t="shared" ref="E39:K39" si="24">SUM(E40:E44)</f>
        <v>0</v>
      </c>
      <c r="F39" s="6">
        <f t="shared" si="24"/>
        <v>0</v>
      </c>
      <c r="G39" s="6">
        <f t="shared" si="24"/>
        <v>0</v>
      </c>
      <c r="H39" s="6">
        <f t="shared" si="24"/>
        <v>0</v>
      </c>
      <c r="I39" s="6">
        <f t="shared" si="24"/>
        <v>320000</v>
      </c>
      <c r="J39" s="6">
        <f t="shared" si="24"/>
        <v>150000</v>
      </c>
      <c r="K39" s="6">
        <f t="shared" si="24"/>
        <v>0</v>
      </c>
      <c r="L39" s="6">
        <f>SUM(M39:T39)</f>
        <v>490700</v>
      </c>
      <c r="M39" s="6">
        <f t="shared" si="5"/>
        <v>20700</v>
      </c>
      <c r="N39" s="6">
        <f t="shared" si="5"/>
        <v>0</v>
      </c>
      <c r="O39" s="6">
        <f t="shared" si="5"/>
        <v>0</v>
      </c>
      <c r="P39" s="6">
        <f t="shared" si="5"/>
        <v>0</v>
      </c>
      <c r="Q39" s="6">
        <f t="shared" si="5"/>
        <v>0</v>
      </c>
      <c r="R39" s="6">
        <f t="shared" si="5"/>
        <v>320000</v>
      </c>
      <c r="S39" s="6">
        <f t="shared" si="5"/>
        <v>150000</v>
      </c>
      <c r="T39" s="6">
        <f t="shared" si="5"/>
        <v>0</v>
      </c>
      <c r="U39" s="6">
        <f t="shared" si="6"/>
        <v>0</v>
      </c>
      <c r="V39" s="6">
        <f t="shared" ref="V39:AC39" si="25">SUM(V40:V42)</f>
        <v>0</v>
      </c>
      <c r="W39" s="6">
        <f t="shared" si="25"/>
        <v>0</v>
      </c>
      <c r="X39" s="6">
        <f t="shared" si="25"/>
        <v>0</v>
      </c>
      <c r="Y39" s="6">
        <f t="shared" si="25"/>
        <v>0</v>
      </c>
      <c r="Z39" s="6">
        <f t="shared" si="25"/>
        <v>0</v>
      </c>
      <c r="AA39" s="6">
        <f t="shared" si="25"/>
        <v>0</v>
      </c>
      <c r="AB39" s="6">
        <f t="shared" si="25"/>
        <v>0</v>
      </c>
      <c r="AC39" s="6">
        <f t="shared" si="25"/>
        <v>0</v>
      </c>
      <c r="AD39" s="6">
        <f t="shared" si="7"/>
        <v>0</v>
      </c>
      <c r="AE39" s="6">
        <f>AE40</f>
        <v>0</v>
      </c>
      <c r="AF39" s="6">
        <f t="shared" ref="AF39:AL39" si="26">AF40</f>
        <v>0</v>
      </c>
      <c r="AG39" s="6">
        <f t="shared" si="26"/>
        <v>0</v>
      </c>
      <c r="AH39" s="6">
        <f t="shared" si="26"/>
        <v>0</v>
      </c>
      <c r="AI39" s="6">
        <f t="shared" si="26"/>
        <v>0</v>
      </c>
      <c r="AJ39" s="6">
        <f t="shared" si="26"/>
        <v>0</v>
      </c>
      <c r="AK39" s="6">
        <f t="shared" si="26"/>
        <v>0</v>
      </c>
      <c r="AL39" s="6">
        <f t="shared" si="26"/>
        <v>0</v>
      </c>
      <c r="AM39" s="7">
        <f t="shared" si="8"/>
        <v>0</v>
      </c>
      <c r="AN39" s="8"/>
    </row>
    <row r="40" spans="1:40" s="8" customFormat="1" outlineLevel="1" x14ac:dyDescent="0.35">
      <c r="A40" s="10" t="s">
        <v>109</v>
      </c>
      <c r="B40" s="11" t="s">
        <v>110</v>
      </c>
      <c r="C40" s="12">
        <f t="shared" si="12"/>
        <v>20700</v>
      </c>
      <c r="D40" s="12">
        <v>20700</v>
      </c>
      <c r="E40" s="12"/>
      <c r="F40" s="12"/>
      <c r="G40" s="12"/>
      <c r="H40" s="12"/>
      <c r="I40" s="12"/>
      <c r="J40" s="12"/>
      <c r="K40" s="12"/>
      <c r="L40" s="12">
        <f t="shared" ref="L40:L44" si="27">SUM(M40:T40)</f>
        <v>20700</v>
      </c>
      <c r="M40" s="12">
        <f t="shared" si="5"/>
        <v>20700</v>
      </c>
      <c r="N40" s="12">
        <f t="shared" si="5"/>
        <v>0</v>
      </c>
      <c r="O40" s="12">
        <f t="shared" si="5"/>
        <v>0</v>
      </c>
      <c r="P40" s="12">
        <f t="shared" si="5"/>
        <v>0</v>
      </c>
      <c r="Q40" s="12">
        <f t="shared" si="5"/>
        <v>0</v>
      </c>
      <c r="R40" s="12">
        <f t="shared" si="5"/>
        <v>0</v>
      </c>
      <c r="S40" s="12">
        <f t="shared" si="5"/>
        <v>0</v>
      </c>
      <c r="T40" s="12">
        <f t="shared" si="5"/>
        <v>0</v>
      </c>
      <c r="U40" s="12">
        <f t="shared" si="6"/>
        <v>0</v>
      </c>
      <c r="V40" s="12"/>
      <c r="W40" s="12"/>
      <c r="X40" s="12"/>
      <c r="Y40" s="12"/>
      <c r="Z40" s="12"/>
      <c r="AA40" s="12"/>
      <c r="AB40" s="12"/>
      <c r="AC40" s="12"/>
      <c r="AD40" s="12">
        <f t="shared" si="7"/>
        <v>0</v>
      </c>
      <c r="AE40" s="12"/>
      <c r="AF40" s="12"/>
      <c r="AG40" s="12"/>
      <c r="AH40" s="12"/>
      <c r="AI40" s="12"/>
      <c r="AJ40" s="12"/>
      <c r="AK40" s="12"/>
      <c r="AL40" s="12"/>
      <c r="AM40" s="7">
        <f t="shared" si="8"/>
        <v>0</v>
      </c>
      <c r="AN40" s="8" t="s">
        <v>104</v>
      </c>
    </row>
    <row r="41" spans="1:40" s="8" customFormat="1" outlineLevel="1" x14ac:dyDescent="0.35">
      <c r="A41" s="10" t="s">
        <v>111</v>
      </c>
      <c r="B41" s="11" t="s">
        <v>112</v>
      </c>
      <c r="C41" s="12">
        <f t="shared" si="12"/>
        <v>70000</v>
      </c>
      <c r="D41" s="12"/>
      <c r="E41" s="12"/>
      <c r="F41" s="12"/>
      <c r="G41" s="12"/>
      <c r="H41" s="12"/>
      <c r="I41" s="12">
        <v>70000</v>
      </c>
      <c r="J41" s="12"/>
      <c r="K41" s="12"/>
      <c r="L41" s="12">
        <f t="shared" si="27"/>
        <v>70000</v>
      </c>
      <c r="M41" s="12">
        <f t="shared" si="5"/>
        <v>0</v>
      </c>
      <c r="N41" s="12">
        <f t="shared" si="5"/>
        <v>0</v>
      </c>
      <c r="O41" s="12">
        <f t="shared" si="5"/>
        <v>0</v>
      </c>
      <c r="P41" s="12">
        <f t="shared" si="5"/>
        <v>0</v>
      </c>
      <c r="Q41" s="12">
        <f t="shared" si="5"/>
        <v>0</v>
      </c>
      <c r="R41" s="12">
        <f t="shared" si="5"/>
        <v>70000</v>
      </c>
      <c r="S41" s="12">
        <f t="shared" si="5"/>
        <v>0</v>
      </c>
      <c r="T41" s="12">
        <f t="shared" si="5"/>
        <v>0</v>
      </c>
      <c r="U41" s="12">
        <f t="shared" si="6"/>
        <v>0</v>
      </c>
      <c r="V41" s="12"/>
      <c r="W41" s="12"/>
      <c r="X41" s="12"/>
      <c r="Y41" s="12"/>
      <c r="Z41" s="12"/>
      <c r="AA41" s="12"/>
      <c r="AB41" s="12"/>
      <c r="AC41" s="12"/>
      <c r="AD41" s="12">
        <f t="shared" si="7"/>
        <v>0</v>
      </c>
      <c r="AE41" s="12"/>
      <c r="AF41" s="12"/>
      <c r="AG41" s="12"/>
      <c r="AH41" s="12"/>
      <c r="AI41" s="12"/>
      <c r="AJ41" s="12"/>
      <c r="AK41" s="12"/>
      <c r="AL41" s="12"/>
      <c r="AM41" s="7">
        <f t="shared" si="8"/>
        <v>0</v>
      </c>
      <c r="AN41" s="8" t="s">
        <v>104</v>
      </c>
    </row>
    <row r="42" spans="1:40" s="8" customFormat="1" outlineLevel="1" x14ac:dyDescent="0.35">
      <c r="A42" s="10" t="s">
        <v>113</v>
      </c>
      <c r="B42" s="11" t="s">
        <v>114</v>
      </c>
      <c r="C42" s="12">
        <f t="shared" si="12"/>
        <v>150000</v>
      </c>
      <c r="D42" s="12"/>
      <c r="E42" s="12"/>
      <c r="F42" s="12"/>
      <c r="G42" s="12"/>
      <c r="H42" s="12"/>
      <c r="I42" s="12">
        <v>150000</v>
      </c>
      <c r="J42" s="12"/>
      <c r="K42" s="12"/>
      <c r="L42" s="12">
        <f t="shared" si="27"/>
        <v>150000</v>
      </c>
      <c r="M42" s="12">
        <f>D42-V42-AE42</f>
        <v>0</v>
      </c>
      <c r="N42" s="12">
        <f t="shared" si="5"/>
        <v>0</v>
      </c>
      <c r="O42" s="12">
        <f t="shared" si="5"/>
        <v>0</v>
      </c>
      <c r="P42" s="12">
        <f t="shared" si="5"/>
        <v>0</v>
      </c>
      <c r="Q42" s="12">
        <f t="shared" si="5"/>
        <v>0</v>
      </c>
      <c r="R42" s="12">
        <f t="shared" si="5"/>
        <v>150000</v>
      </c>
      <c r="S42" s="12">
        <f t="shared" si="5"/>
        <v>0</v>
      </c>
      <c r="T42" s="12">
        <f t="shared" si="5"/>
        <v>0</v>
      </c>
      <c r="U42" s="12">
        <f t="shared" si="6"/>
        <v>0</v>
      </c>
      <c r="V42" s="12"/>
      <c r="W42" s="12"/>
      <c r="X42" s="12"/>
      <c r="Y42" s="12"/>
      <c r="Z42" s="12"/>
      <c r="AA42" s="12"/>
      <c r="AB42" s="12"/>
      <c r="AC42" s="12"/>
      <c r="AD42" s="12">
        <f t="shared" si="7"/>
        <v>0</v>
      </c>
      <c r="AE42" s="12"/>
      <c r="AF42" s="12"/>
      <c r="AG42" s="12"/>
      <c r="AH42" s="12"/>
      <c r="AI42" s="12"/>
      <c r="AJ42" s="12"/>
      <c r="AK42" s="12"/>
      <c r="AL42" s="12"/>
      <c r="AM42" s="7">
        <f t="shared" si="8"/>
        <v>0</v>
      </c>
      <c r="AN42" s="8" t="s">
        <v>104</v>
      </c>
    </row>
    <row r="43" spans="1:40" s="8" customFormat="1" outlineLevel="1" x14ac:dyDescent="0.35">
      <c r="A43" s="10" t="s">
        <v>115</v>
      </c>
      <c r="B43" s="11" t="s">
        <v>116</v>
      </c>
      <c r="C43" s="12">
        <f>SUM(D43:K43)</f>
        <v>100000</v>
      </c>
      <c r="D43" s="12"/>
      <c r="E43" s="12"/>
      <c r="F43" s="12"/>
      <c r="G43" s="12"/>
      <c r="H43" s="12"/>
      <c r="I43" s="12">
        <v>100000</v>
      </c>
      <c r="J43" s="12"/>
      <c r="K43" s="12"/>
      <c r="L43" s="12">
        <f t="shared" si="27"/>
        <v>100000</v>
      </c>
      <c r="M43" s="12">
        <f t="shared" ref="M43:M44" si="28">D43-V43-AE43</f>
        <v>0</v>
      </c>
      <c r="N43" s="12">
        <f t="shared" si="5"/>
        <v>0</v>
      </c>
      <c r="O43" s="12">
        <f t="shared" si="5"/>
        <v>0</v>
      </c>
      <c r="P43" s="12">
        <f t="shared" si="5"/>
        <v>0</v>
      </c>
      <c r="Q43" s="12">
        <f t="shared" si="5"/>
        <v>0</v>
      </c>
      <c r="R43" s="12">
        <f t="shared" si="5"/>
        <v>100000</v>
      </c>
      <c r="S43" s="12">
        <f t="shared" si="5"/>
        <v>0</v>
      </c>
      <c r="T43" s="12">
        <f t="shared" si="5"/>
        <v>0</v>
      </c>
      <c r="U43" s="12">
        <f t="shared" si="6"/>
        <v>0</v>
      </c>
      <c r="V43" s="12"/>
      <c r="W43" s="12"/>
      <c r="X43" s="12"/>
      <c r="Y43" s="12"/>
      <c r="Z43" s="12"/>
      <c r="AA43" s="12"/>
      <c r="AB43" s="12"/>
      <c r="AC43" s="12"/>
      <c r="AD43" s="12">
        <f t="shared" si="7"/>
        <v>0</v>
      </c>
      <c r="AE43" s="12"/>
      <c r="AF43" s="12"/>
      <c r="AG43" s="12"/>
      <c r="AH43" s="12"/>
      <c r="AI43" s="12"/>
      <c r="AJ43" s="12"/>
      <c r="AK43" s="12"/>
      <c r="AL43" s="12"/>
      <c r="AM43" s="7">
        <f t="shared" si="8"/>
        <v>0</v>
      </c>
      <c r="AN43" s="8" t="s">
        <v>104</v>
      </c>
    </row>
    <row r="44" spans="1:40" s="17" customFormat="1" ht="29" outlineLevel="1" x14ac:dyDescent="0.35">
      <c r="A44" s="14" t="s">
        <v>117</v>
      </c>
      <c r="B44" s="15" t="s">
        <v>118</v>
      </c>
      <c r="C44" s="16">
        <f t="shared" si="12"/>
        <v>150000</v>
      </c>
      <c r="D44" s="16"/>
      <c r="E44" s="16"/>
      <c r="F44" s="16"/>
      <c r="G44" s="16"/>
      <c r="H44" s="16"/>
      <c r="I44" s="16"/>
      <c r="J44" s="16">
        <v>150000</v>
      </c>
      <c r="K44" s="16"/>
      <c r="L44" s="16">
        <f t="shared" si="27"/>
        <v>150000</v>
      </c>
      <c r="M44" s="16">
        <f t="shared" si="28"/>
        <v>0</v>
      </c>
      <c r="N44" s="16">
        <f t="shared" si="5"/>
        <v>0</v>
      </c>
      <c r="O44" s="16">
        <f t="shared" si="5"/>
        <v>0</v>
      </c>
      <c r="P44" s="16">
        <f t="shared" si="5"/>
        <v>0</v>
      </c>
      <c r="Q44" s="16">
        <f t="shared" si="5"/>
        <v>0</v>
      </c>
      <c r="R44" s="16">
        <f t="shared" si="5"/>
        <v>0</v>
      </c>
      <c r="S44" s="16">
        <f t="shared" si="5"/>
        <v>150000</v>
      </c>
      <c r="T44" s="16">
        <f t="shared" si="5"/>
        <v>0</v>
      </c>
      <c r="U44" s="16">
        <f t="shared" si="6"/>
        <v>0</v>
      </c>
      <c r="V44" s="16"/>
      <c r="W44" s="16"/>
      <c r="X44" s="16"/>
      <c r="Y44" s="16"/>
      <c r="Z44" s="16"/>
      <c r="AA44" s="16"/>
      <c r="AB44" s="16"/>
      <c r="AC44" s="16"/>
      <c r="AD44" s="16">
        <f t="shared" si="7"/>
        <v>0</v>
      </c>
      <c r="AE44" s="16"/>
      <c r="AF44" s="16"/>
      <c r="AG44" s="16"/>
      <c r="AH44" s="16"/>
      <c r="AI44" s="16"/>
      <c r="AJ44" s="16"/>
      <c r="AK44" s="16"/>
      <c r="AL44" s="16"/>
      <c r="AM44" s="20">
        <f t="shared" si="8"/>
        <v>0</v>
      </c>
      <c r="AN44" s="17" t="s">
        <v>104</v>
      </c>
    </row>
    <row r="45" spans="1:40" x14ac:dyDescent="0.35">
      <c r="A45" s="4" t="s">
        <v>119</v>
      </c>
      <c r="B45" s="5" t="s">
        <v>120</v>
      </c>
      <c r="C45" s="6">
        <f t="shared" si="12"/>
        <v>6341000</v>
      </c>
      <c r="D45" s="6">
        <f>SUM(D46:D51)</f>
        <v>0</v>
      </c>
      <c r="E45" s="6">
        <f t="shared" ref="E45:K45" si="29">SUM(E46:E51)</f>
        <v>0</v>
      </c>
      <c r="F45" s="6">
        <f t="shared" si="29"/>
        <v>0</v>
      </c>
      <c r="G45" s="6">
        <f t="shared" si="29"/>
        <v>900000</v>
      </c>
      <c r="H45" s="6">
        <f t="shared" si="29"/>
        <v>1305000</v>
      </c>
      <c r="I45" s="6">
        <f t="shared" si="29"/>
        <v>2086000</v>
      </c>
      <c r="J45" s="6">
        <f t="shared" si="29"/>
        <v>1100000</v>
      </c>
      <c r="K45" s="6">
        <f t="shared" si="29"/>
        <v>950000</v>
      </c>
      <c r="L45" s="6">
        <f t="shared" si="4"/>
        <v>0</v>
      </c>
      <c r="M45" s="6">
        <f t="shared" si="5"/>
        <v>0</v>
      </c>
      <c r="N45" s="6">
        <f t="shared" si="5"/>
        <v>0</v>
      </c>
      <c r="O45" s="6">
        <f t="shared" si="5"/>
        <v>0</v>
      </c>
      <c r="P45" s="6">
        <f t="shared" si="5"/>
        <v>0</v>
      </c>
      <c r="Q45" s="6">
        <f t="shared" si="5"/>
        <v>0</v>
      </c>
      <c r="R45" s="6">
        <f t="shared" si="5"/>
        <v>0</v>
      </c>
      <c r="S45" s="6">
        <f t="shared" si="5"/>
        <v>0</v>
      </c>
      <c r="T45" s="6">
        <f t="shared" si="5"/>
        <v>0</v>
      </c>
      <c r="U45" s="6">
        <f t="shared" si="6"/>
        <v>3804600</v>
      </c>
      <c r="V45" s="6">
        <f t="shared" ref="V45:AC45" si="30">SUM(V46:V51)</f>
        <v>0</v>
      </c>
      <c r="W45" s="6">
        <f t="shared" si="30"/>
        <v>0</v>
      </c>
      <c r="X45" s="6">
        <f t="shared" si="30"/>
        <v>0</v>
      </c>
      <c r="Y45" s="6">
        <f t="shared" si="30"/>
        <v>540000</v>
      </c>
      <c r="Z45" s="6">
        <f t="shared" si="30"/>
        <v>783000</v>
      </c>
      <c r="AA45" s="6">
        <f t="shared" si="30"/>
        <v>1251600</v>
      </c>
      <c r="AB45" s="6">
        <f t="shared" si="30"/>
        <v>660000</v>
      </c>
      <c r="AC45" s="6">
        <f t="shared" si="30"/>
        <v>570000</v>
      </c>
      <c r="AD45" s="6">
        <f t="shared" si="7"/>
        <v>2536400</v>
      </c>
      <c r="AE45" s="6">
        <f>SUM(AE46:AE51)</f>
        <v>0</v>
      </c>
      <c r="AF45" s="6">
        <f t="shared" ref="AF45:AJ45" si="31">SUM(AF46:AF51)</f>
        <v>0</v>
      </c>
      <c r="AG45" s="6">
        <f t="shared" si="31"/>
        <v>0</v>
      </c>
      <c r="AH45" s="6">
        <f t="shared" si="31"/>
        <v>360000</v>
      </c>
      <c r="AI45" s="6">
        <f t="shared" si="31"/>
        <v>522000</v>
      </c>
      <c r="AJ45" s="6">
        <f t="shared" si="31"/>
        <v>834400</v>
      </c>
      <c r="AK45" s="6">
        <f>SUM(AK46:AK51)</f>
        <v>440000</v>
      </c>
      <c r="AL45" s="6">
        <f t="shared" ref="AL45" si="32">SUM(AL46:AL51)</f>
        <v>380000</v>
      </c>
      <c r="AM45" s="7">
        <f t="shared" si="8"/>
        <v>0</v>
      </c>
      <c r="AN45" s="8"/>
    </row>
    <row r="46" spans="1:40" s="8" customFormat="1" outlineLevel="1" x14ac:dyDescent="0.35">
      <c r="A46" s="10" t="s">
        <v>121</v>
      </c>
      <c r="B46" s="11" t="s">
        <v>122</v>
      </c>
      <c r="C46" s="12">
        <f t="shared" si="12"/>
        <v>1800000</v>
      </c>
      <c r="D46" s="12"/>
      <c r="E46" s="12"/>
      <c r="F46" s="12"/>
      <c r="G46" s="12">
        <v>900000</v>
      </c>
      <c r="H46" s="12">
        <v>900000</v>
      </c>
      <c r="I46" s="12"/>
      <c r="J46" s="12"/>
      <c r="K46" s="12"/>
      <c r="L46" s="12">
        <f t="shared" si="4"/>
        <v>0</v>
      </c>
      <c r="M46" s="12">
        <f t="shared" si="5"/>
        <v>0</v>
      </c>
      <c r="N46" s="12">
        <f t="shared" si="5"/>
        <v>0</v>
      </c>
      <c r="O46" s="12">
        <f t="shared" si="5"/>
        <v>0</v>
      </c>
      <c r="P46" s="12">
        <f t="shared" si="5"/>
        <v>0</v>
      </c>
      <c r="Q46" s="12">
        <f t="shared" si="5"/>
        <v>0</v>
      </c>
      <c r="R46" s="12">
        <f t="shared" si="5"/>
        <v>0</v>
      </c>
      <c r="S46" s="12">
        <f t="shared" si="5"/>
        <v>0</v>
      </c>
      <c r="T46" s="12">
        <f t="shared" si="5"/>
        <v>0</v>
      </c>
      <c r="U46" s="12">
        <f t="shared" si="6"/>
        <v>1080000</v>
      </c>
      <c r="V46" s="12"/>
      <c r="W46" s="12"/>
      <c r="X46" s="12"/>
      <c r="Y46" s="12">
        <f t="shared" ref="Y46:AC53" si="33">ROUND(G46*$AM$59%,2)</f>
        <v>540000</v>
      </c>
      <c r="Z46" s="12">
        <f t="shared" si="33"/>
        <v>540000</v>
      </c>
      <c r="AA46" s="12">
        <f t="shared" si="33"/>
        <v>0</v>
      </c>
      <c r="AB46" s="12">
        <f t="shared" si="33"/>
        <v>0</v>
      </c>
      <c r="AC46" s="12">
        <f t="shared" si="33"/>
        <v>0</v>
      </c>
      <c r="AD46" s="12">
        <f t="shared" si="7"/>
        <v>720000</v>
      </c>
      <c r="AE46" s="12"/>
      <c r="AF46" s="12"/>
      <c r="AG46" s="12"/>
      <c r="AH46" s="12">
        <f t="shared" ref="AH46:AL53" si="34">ROUND(G46*$AM$58%,2)</f>
        <v>360000</v>
      </c>
      <c r="AI46" s="12">
        <f t="shared" si="34"/>
        <v>360000</v>
      </c>
      <c r="AJ46" s="12">
        <f t="shared" si="34"/>
        <v>0</v>
      </c>
      <c r="AK46" s="12">
        <f t="shared" si="34"/>
        <v>0</v>
      </c>
      <c r="AL46" s="12">
        <f t="shared" si="34"/>
        <v>0</v>
      </c>
      <c r="AM46" s="7">
        <f t="shared" si="8"/>
        <v>0</v>
      </c>
      <c r="AN46" s="8" t="s">
        <v>104</v>
      </c>
    </row>
    <row r="47" spans="1:40" s="8" customFormat="1" outlineLevel="1" x14ac:dyDescent="0.35">
      <c r="A47" s="10" t="s">
        <v>123</v>
      </c>
      <c r="B47" s="11" t="s">
        <v>124</v>
      </c>
      <c r="C47" s="12">
        <f t="shared" si="12"/>
        <v>405000</v>
      </c>
      <c r="D47" s="12"/>
      <c r="E47" s="12"/>
      <c r="F47" s="12"/>
      <c r="G47" s="12"/>
      <c r="H47" s="12">
        <v>405000</v>
      </c>
      <c r="I47" s="12"/>
      <c r="J47" s="12"/>
      <c r="K47" s="12"/>
      <c r="L47" s="12">
        <f t="shared" si="4"/>
        <v>0</v>
      </c>
      <c r="M47" s="12">
        <f t="shared" si="5"/>
        <v>0</v>
      </c>
      <c r="N47" s="12">
        <f t="shared" si="5"/>
        <v>0</v>
      </c>
      <c r="O47" s="12">
        <f t="shared" si="5"/>
        <v>0</v>
      </c>
      <c r="P47" s="12">
        <f t="shared" si="5"/>
        <v>0</v>
      </c>
      <c r="Q47" s="12">
        <f t="shared" si="5"/>
        <v>0</v>
      </c>
      <c r="R47" s="12">
        <f t="shared" si="5"/>
        <v>0</v>
      </c>
      <c r="S47" s="12">
        <f t="shared" si="5"/>
        <v>0</v>
      </c>
      <c r="T47" s="12">
        <f t="shared" si="5"/>
        <v>0</v>
      </c>
      <c r="U47" s="12">
        <f t="shared" si="6"/>
        <v>243000</v>
      </c>
      <c r="V47" s="12"/>
      <c r="W47" s="12"/>
      <c r="X47" s="12"/>
      <c r="Y47" s="12">
        <f t="shared" si="33"/>
        <v>0</v>
      </c>
      <c r="Z47" s="12">
        <f t="shared" si="33"/>
        <v>243000</v>
      </c>
      <c r="AA47" s="12">
        <f t="shared" si="33"/>
        <v>0</v>
      </c>
      <c r="AB47" s="12">
        <f t="shared" si="33"/>
        <v>0</v>
      </c>
      <c r="AC47" s="12">
        <f t="shared" si="33"/>
        <v>0</v>
      </c>
      <c r="AD47" s="12">
        <f t="shared" si="7"/>
        <v>162000</v>
      </c>
      <c r="AE47" s="12"/>
      <c r="AF47" s="12"/>
      <c r="AG47" s="12"/>
      <c r="AH47" s="12">
        <f t="shared" si="34"/>
        <v>0</v>
      </c>
      <c r="AI47" s="12">
        <f t="shared" si="34"/>
        <v>162000</v>
      </c>
      <c r="AJ47" s="12">
        <f t="shared" si="34"/>
        <v>0</v>
      </c>
      <c r="AK47" s="12">
        <f t="shared" si="34"/>
        <v>0</v>
      </c>
      <c r="AL47" s="12">
        <f t="shared" si="34"/>
        <v>0</v>
      </c>
      <c r="AM47" s="7">
        <f t="shared" si="8"/>
        <v>0</v>
      </c>
      <c r="AN47" s="8" t="s">
        <v>104</v>
      </c>
    </row>
    <row r="48" spans="1:40" s="8" customFormat="1" outlineLevel="1" x14ac:dyDescent="0.35">
      <c r="A48" s="10" t="s">
        <v>125</v>
      </c>
      <c r="B48" s="11" t="s">
        <v>126</v>
      </c>
      <c r="C48" s="12">
        <f t="shared" si="12"/>
        <v>700000</v>
      </c>
      <c r="D48" s="12"/>
      <c r="E48" s="12"/>
      <c r="F48" s="12"/>
      <c r="G48" s="12"/>
      <c r="H48" s="12"/>
      <c r="I48" s="12"/>
      <c r="J48" s="12">
        <v>350000</v>
      </c>
      <c r="K48" s="12">
        <v>350000</v>
      </c>
      <c r="L48" s="12">
        <f t="shared" si="4"/>
        <v>0</v>
      </c>
      <c r="M48" s="12">
        <f t="shared" si="5"/>
        <v>0</v>
      </c>
      <c r="N48" s="12">
        <f t="shared" si="5"/>
        <v>0</v>
      </c>
      <c r="O48" s="12">
        <f t="shared" si="5"/>
        <v>0</v>
      </c>
      <c r="P48" s="12">
        <f t="shared" si="5"/>
        <v>0</v>
      </c>
      <c r="Q48" s="12">
        <f t="shared" si="5"/>
        <v>0</v>
      </c>
      <c r="R48" s="12">
        <f t="shared" si="5"/>
        <v>0</v>
      </c>
      <c r="S48" s="12">
        <f t="shared" si="5"/>
        <v>0</v>
      </c>
      <c r="T48" s="12">
        <f t="shared" si="5"/>
        <v>0</v>
      </c>
      <c r="U48" s="12">
        <f t="shared" si="6"/>
        <v>420000</v>
      </c>
      <c r="V48" s="12"/>
      <c r="W48" s="12"/>
      <c r="X48" s="12"/>
      <c r="Y48" s="12">
        <f t="shared" si="33"/>
        <v>0</v>
      </c>
      <c r="Z48" s="12">
        <f t="shared" si="33"/>
        <v>0</v>
      </c>
      <c r="AA48" s="12">
        <f t="shared" si="33"/>
        <v>0</v>
      </c>
      <c r="AB48" s="12">
        <f t="shared" si="33"/>
        <v>210000</v>
      </c>
      <c r="AC48" s="12">
        <f t="shared" si="33"/>
        <v>210000</v>
      </c>
      <c r="AD48" s="12">
        <f t="shared" si="7"/>
        <v>280000</v>
      </c>
      <c r="AE48" s="12"/>
      <c r="AF48" s="12"/>
      <c r="AG48" s="12"/>
      <c r="AH48" s="12">
        <f t="shared" si="34"/>
        <v>0</v>
      </c>
      <c r="AI48" s="12">
        <f t="shared" si="34"/>
        <v>0</v>
      </c>
      <c r="AJ48" s="12">
        <f t="shared" si="34"/>
        <v>0</v>
      </c>
      <c r="AK48" s="12">
        <f t="shared" si="34"/>
        <v>140000</v>
      </c>
      <c r="AL48" s="12">
        <f t="shared" si="34"/>
        <v>140000</v>
      </c>
      <c r="AM48" s="7">
        <f t="shared" si="8"/>
        <v>0</v>
      </c>
      <c r="AN48" s="8" t="s">
        <v>104</v>
      </c>
    </row>
    <row r="49" spans="1:40" s="8" customFormat="1" outlineLevel="1" x14ac:dyDescent="0.35">
      <c r="A49" s="10" t="s">
        <v>127</v>
      </c>
      <c r="B49" s="11" t="s">
        <v>128</v>
      </c>
      <c r="C49" s="12">
        <f t="shared" si="12"/>
        <v>1336000</v>
      </c>
      <c r="D49" s="12"/>
      <c r="E49" s="12"/>
      <c r="F49" s="12"/>
      <c r="G49" s="12"/>
      <c r="H49" s="12"/>
      <c r="I49" s="12">
        <v>1336000</v>
      </c>
      <c r="J49" s="12"/>
      <c r="K49" s="12"/>
      <c r="L49" s="12">
        <f t="shared" si="4"/>
        <v>0</v>
      </c>
      <c r="M49" s="12">
        <f t="shared" ref="M49:T55" si="35">D49-V49-AE49</f>
        <v>0</v>
      </c>
      <c r="N49" s="12">
        <f t="shared" si="35"/>
        <v>0</v>
      </c>
      <c r="O49" s="12">
        <f t="shared" si="35"/>
        <v>0</v>
      </c>
      <c r="P49" s="12">
        <f t="shared" si="35"/>
        <v>0</v>
      </c>
      <c r="Q49" s="12">
        <f t="shared" si="35"/>
        <v>0</v>
      </c>
      <c r="R49" s="12">
        <f t="shared" si="35"/>
        <v>0</v>
      </c>
      <c r="S49" s="12">
        <f t="shared" si="35"/>
        <v>0</v>
      </c>
      <c r="T49" s="12">
        <f t="shared" si="35"/>
        <v>0</v>
      </c>
      <c r="U49" s="12">
        <f t="shared" si="6"/>
        <v>801600</v>
      </c>
      <c r="V49" s="12"/>
      <c r="W49" s="12"/>
      <c r="X49" s="12"/>
      <c r="Y49" s="12">
        <f t="shared" si="33"/>
        <v>0</v>
      </c>
      <c r="Z49" s="12">
        <f t="shared" si="33"/>
        <v>0</v>
      </c>
      <c r="AA49" s="12">
        <f t="shared" si="33"/>
        <v>801600</v>
      </c>
      <c r="AB49" s="12">
        <f t="shared" si="33"/>
        <v>0</v>
      </c>
      <c r="AC49" s="12">
        <f t="shared" si="33"/>
        <v>0</v>
      </c>
      <c r="AD49" s="12">
        <f t="shared" si="7"/>
        <v>534400</v>
      </c>
      <c r="AE49" s="12"/>
      <c r="AF49" s="12"/>
      <c r="AG49" s="12"/>
      <c r="AH49" s="12">
        <f t="shared" si="34"/>
        <v>0</v>
      </c>
      <c r="AI49" s="12">
        <f t="shared" si="34"/>
        <v>0</v>
      </c>
      <c r="AJ49" s="12">
        <f t="shared" si="34"/>
        <v>534400</v>
      </c>
      <c r="AK49" s="12">
        <f t="shared" si="34"/>
        <v>0</v>
      </c>
      <c r="AL49" s="12">
        <f t="shared" si="34"/>
        <v>0</v>
      </c>
      <c r="AM49" s="7">
        <f t="shared" si="8"/>
        <v>0</v>
      </c>
      <c r="AN49" s="8" t="s">
        <v>104</v>
      </c>
    </row>
    <row r="50" spans="1:40" s="8" customFormat="1" ht="14.5" customHeight="1" outlineLevel="1" x14ac:dyDescent="0.35">
      <c r="A50" s="10" t="s">
        <v>129</v>
      </c>
      <c r="B50" s="11" t="s">
        <v>130</v>
      </c>
      <c r="C50" s="12">
        <f t="shared" si="12"/>
        <v>1500000</v>
      </c>
      <c r="D50" s="12"/>
      <c r="E50" s="12"/>
      <c r="F50" s="12"/>
      <c r="G50" s="12"/>
      <c r="H50" s="12"/>
      <c r="I50" s="12">
        <v>750000</v>
      </c>
      <c r="J50" s="12">
        <v>750000</v>
      </c>
      <c r="K50" s="12"/>
      <c r="L50" s="12">
        <f t="shared" si="4"/>
        <v>0</v>
      </c>
      <c r="M50" s="12">
        <f t="shared" si="35"/>
        <v>0</v>
      </c>
      <c r="N50" s="12">
        <f t="shared" si="35"/>
        <v>0</v>
      </c>
      <c r="O50" s="12">
        <f t="shared" si="35"/>
        <v>0</v>
      </c>
      <c r="P50" s="12">
        <f t="shared" si="35"/>
        <v>0</v>
      </c>
      <c r="Q50" s="12">
        <f t="shared" si="35"/>
        <v>0</v>
      </c>
      <c r="R50" s="12">
        <f t="shared" si="35"/>
        <v>0</v>
      </c>
      <c r="S50" s="12">
        <f t="shared" si="35"/>
        <v>0</v>
      </c>
      <c r="T50" s="12">
        <f t="shared" si="35"/>
        <v>0</v>
      </c>
      <c r="U50" s="12">
        <f t="shared" si="6"/>
        <v>900000</v>
      </c>
      <c r="V50" s="12"/>
      <c r="W50" s="12"/>
      <c r="X50" s="12"/>
      <c r="Y50" s="12">
        <f t="shared" si="33"/>
        <v>0</v>
      </c>
      <c r="Z50" s="12">
        <f t="shared" si="33"/>
        <v>0</v>
      </c>
      <c r="AA50" s="12">
        <f t="shared" si="33"/>
        <v>450000</v>
      </c>
      <c r="AB50" s="12">
        <f t="shared" si="33"/>
        <v>450000</v>
      </c>
      <c r="AC50" s="12">
        <f t="shared" si="33"/>
        <v>0</v>
      </c>
      <c r="AD50" s="12">
        <f t="shared" si="7"/>
        <v>600000</v>
      </c>
      <c r="AE50" s="12"/>
      <c r="AF50" s="12"/>
      <c r="AG50" s="12"/>
      <c r="AH50" s="12">
        <f t="shared" si="34"/>
        <v>0</v>
      </c>
      <c r="AI50" s="12">
        <f t="shared" si="34"/>
        <v>0</v>
      </c>
      <c r="AJ50" s="12">
        <f t="shared" si="34"/>
        <v>300000</v>
      </c>
      <c r="AK50" s="12">
        <f t="shared" si="34"/>
        <v>300000</v>
      </c>
      <c r="AL50" s="12">
        <f t="shared" si="34"/>
        <v>0</v>
      </c>
      <c r="AM50" s="7">
        <f t="shared" si="8"/>
        <v>0</v>
      </c>
      <c r="AN50" s="8" t="s">
        <v>104</v>
      </c>
    </row>
    <row r="51" spans="1:40" s="8" customFormat="1" outlineLevel="1" x14ac:dyDescent="0.35">
      <c r="A51" s="10" t="s">
        <v>131</v>
      </c>
      <c r="B51" s="11" t="s">
        <v>132</v>
      </c>
      <c r="C51" s="12">
        <f t="shared" si="12"/>
        <v>600000</v>
      </c>
      <c r="D51" s="12"/>
      <c r="E51" s="12"/>
      <c r="F51" s="12"/>
      <c r="G51" s="12"/>
      <c r="H51" s="12"/>
      <c r="I51" s="12"/>
      <c r="J51" s="12"/>
      <c r="K51" s="12">
        <v>600000</v>
      </c>
      <c r="L51" s="12">
        <f t="shared" si="4"/>
        <v>0</v>
      </c>
      <c r="M51" s="12">
        <f t="shared" si="35"/>
        <v>0</v>
      </c>
      <c r="N51" s="12">
        <f t="shared" si="35"/>
        <v>0</v>
      </c>
      <c r="O51" s="12">
        <f t="shared" si="35"/>
        <v>0</v>
      </c>
      <c r="P51" s="12">
        <f t="shared" si="35"/>
        <v>0</v>
      </c>
      <c r="Q51" s="12">
        <f t="shared" si="35"/>
        <v>0</v>
      </c>
      <c r="R51" s="12">
        <f t="shared" si="35"/>
        <v>0</v>
      </c>
      <c r="S51" s="12">
        <f t="shared" si="35"/>
        <v>0</v>
      </c>
      <c r="T51" s="12">
        <f t="shared" si="35"/>
        <v>0</v>
      </c>
      <c r="U51" s="12">
        <f t="shared" si="6"/>
        <v>360000</v>
      </c>
      <c r="V51" s="12"/>
      <c r="W51" s="12"/>
      <c r="X51" s="12"/>
      <c r="Y51" s="12">
        <f t="shared" si="33"/>
        <v>0</v>
      </c>
      <c r="Z51" s="12">
        <f t="shared" si="33"/>
        <v>0</v>
      </c>
      <c r="AA51" s="12">
        <f t="shared" si="33"/>
        <v>0</v>
      </c>
      <c r="AB51" s="12">
        <f t="shared" si="33"/>
        <v>0</v>
      </c>
      <c r="AC51" s="12">
        <f t="shared" si="33"/>
        <v>360000</v>
      </c>
      <c r="AD51" s="12">
        <f t="shared" si="7"/>
        <v>240000</v>
      </c>
      <c r="AE51" s="12"/>
      <c r="AF51" s="12"/>
      <c r="AG51" s="12"/>
      <c r="AH51" s="12">
        <f t="shared" si="34"/>
        <v>0</v>
      </c>
      <c r="AI51" s="12">
        <f t="shared" si="34"/>
        <v>0</v>
      </c>
      <c r="AJ51" s="12">
        <f t="shared" si="34"/>
        <v>0</v>
      </c>
      <c r="AK51" s="12">
        <f t="shared" si="34"/>
        <v>0</v>
      </c>
      <c r="AL51" s="12">
        <f t="shared" si="34"/>
        <v>240000</v>
      </c>
      <c r="AM51" s="7">
        <f t="shared" si="8"/>
        <v>0</v>
      </c>
      <c r="AN51" s="8" t="s">
        <v>104</v>
      </c>
    </row>
    <row r="52" spans="1:40" x14ac:dyDescent="0.35">
      <c r="A52" s="4" t="s">
        <v>133</v>
      </c>
      <c r="B52" s="5" t="s">
        <v>134</v>
      </c>
      <c r="C52" s="6">
        <f t="shared" si="12"/>
        <v>4000000</v>
      </c>
      <c r="D52" s="6"/>
      <c r="E52" s="6"/>
      <c r="F52" s="6"/>
      <c r="G52" s="6"/>
      <c r="H52" s="6"/>
      <c r="I52" s="6"/>
      <c r="J52" s="6">
        <v>2000000</v>
      </c>
      <c r="K52" s="6">
        <v>2000000</v>
      </c>
      <c r="L52" s="6">
        <f t="shared" si="4"/>
        <v>0</v>
      </c>
      <c r="M52" s="6">
        <f t="shared" si="35"/>
        <v>0</v>
      </c>
      <c r="N52" s="6">
        <f t="shared" si="35"/>
        <v>0</v>
      </c>
      <c r="O52" s="6">
        <f t="shared" si="35"/>
        <v>0</v>
      </c>
      <c r="P52" s="6">
        <f t="shared" si="35"/>
        <v>0</v>
      </c>
      <c r="Q52" s="6">
        <f t="shared" si="35"/>
        <v>0</v>
      </c>
      <c r="R52" s="6">
        <f t="shared" si="35"/>
        <v>0</v>
      </c>
      <c r="S52" s="6">
        <f t="shared" si="35"/>
        <v>0</v>
      </c>
      <c r="T52" s="6">
        <f t="shared" si="35"/>
        <v>0</v>
      </c>
      <c r="U52" s="12">
        <f t="shared" si="6"/>
        <v>2400000</v>
      </c>
      <c r="V52" s="6"/>
      <c r="W52" s="6"/>
      <c r="X52" s="6"/>
      <c r="Y52" s="12">
        <f t="shared" si="33"/>
        <v>0</v>
      </c>
      <c r="Z52" s="12">
        <f t="shared" si="33"/>
        <v>0</v>
      </c>
      <c r="AA52" s="12">
        <f t="shared" si="33"/>
        <v>0</v>
      </c>
      <c r="AB52" s="12">
        <f t="shared" si="33"/>
        <v>1200000</v>
      </c>
      <c r="AC52" s="12">
        <f t="shared" si="33"/>
        <v>1200000</v>
      </c>
      <c r="AD52" s="12">
        <f t="shared" si="7"/>
        <v>1600000</v>
      </c>
      <c r="AE52" s="6"/>
      <c r="AF52" s="6"/>
      <c r="AG52" s="6"/>
      <c r="AH52" s="12">
        <f t="shared" si="34"/>
        <v>0</v>
      </c>
      <c r="AI52" s="12">
        <f t="shared" si="34"/>
        <v>0</v>
      </c>
      <c r="AJ52" s="12">
        <f t="shared" si="34"/>
        <v>0</v>
      </c>
      <c r="AK52" s="12">
        <f t="shared" si="34"/>
        <v>800000</v>
      </c>
      <c r="AL52" s="12">
        <f t="shared" si="34"/>
        <v>800000</v>
      </c>
      <c r="AM52" s="7">
        <f t="shared" si="8"/>
        <v>0</v>
      </c>
      <c r="AN52" s="8" t="s">
        <v>104</v>
      </c>
    </row>
    <row r="53" spans="1:40" x14ac:dyDescent="0.35">
      <c r="A53" s="4" t="s">
        <v>135</v>
      </c>
      <c r="B53" s="5" t="s">
        <v>136</v>
      </c>
      <c r="C53" s="6">
        <f t="shared" si="12"/>
        <v>2500000</v>
      </c>
      <c r="D53" s="6"/>
      <c r="E53" s="6"/>
      <c r="F53" s="6"/>
      <c r="G53" s="6"/>
      <c r="H53" s="6"/>
      <c r="I53" s="6"/>
      <c r="J53" s="6"/>
      <c r="K53" s="6">
        <v>2500000</v>
      </c>
      <c r="L53" s="6">
        <f t="shared" si="4"/>
        <v>0</v>
      </c>
      <c r="M53" s="6">
        <f t="shared" si="35"/>
        <v>0</v>
      </c>
      <c r="N53" s="6">
        <f t="shared" si="35"/>
        <v>0</v>
      </c>
      <c r="O53" s="6">
        <f t="shared" si="35"/>
        <v>0</v>
      </c>
      <c r="P53" s="6">
        <f t="shared" si="35"/>
        <v>0</v>
      </c>
      <c r="Q53" s="6">
        <f t="shared" si="35"/>
        <v>0</v>
      </c>
      <c r="R53" s="6">
        <f t="shared" si="35"/>
        <v>0</v>
      </c>
      <c r="S53" s="6">
        <f t="shared" si="35"/>
        <v>0</v>
      </c>
      <c r="T53" s="6">
        <f t="shared" si="35"/>
        <v>0</v>
      </c>
      <c r="U53" s="12">
        <f t="shared" si="6"/>
        <v>1500000</v>
      </c>
      <c r="V53" s="6"/>
      <c r="W53" s="6"/>
      <c r="X53" s="6"/>
      <c r="Y53" s="12">
        <f t="shared" si="33"/>
        <v>0</v>
      </c>
      <c r="Z53" s="12">
        <f t="shared" si="33"/>
        <v>0</v>
      </c>
      <c r="AA53" s="12">
        <f t="shared" si="33"/>
        <v>0</v>
      </c>
      <c r="AB53" s="12">
        <f t="shared" si="33"/>
        <v>0</v>
      </c>
      <c r="AC53" s="12">
        <f t="shared" si="33"/>
        <v>1500000</v>
      </c>
      <c r="AD53" s="12">
        <f t="shared" si="7"/>
        <v>1000000</v>
      </c>
      <c r="AE53" s="6"/>
      <c r="AF53" s="6"/>
      <c r="AG53" s="6"/>
      <c r="AH53" s="12">
        <f t="shared" si="34"/>
        <v>0</v>
      </c>
      <c r="AI53" s="12">
        <f t="shared" si="34"/>
        <v>0</v>
      </c>
      <c r="AJ53" s="12">
        <f t="shared" si="34"/>
        <v>0</v>
      </c>
      <c r="AK53" s="12">
        <f t="shared" si="34"/>
        <v>0</v>
      </c>
      <c r="AL53" s="12">
        <f t="shared" si="34"/>
        <v>1000000</v>
      </c>
      <c r="AM53" s="7">
        <f t="shared" si="8"/>
        <v>0</v>
      </c>
      <c r="AN53" s="8" t="s">
        <v>104</v>
      </c>
    </row>
    <row r="54" spans="1:40" x14ac:dyDescent="0.35">
      <c r="A54" s="4" t="s">
        <v>137</v>
      </c>
      <c r="B54" s="5" t="s">
        <v>138</v>
      </c>
      <c r="C54" s="6">
        <f t="shared" si="12"/>
        <v>2250000</v>
      </c>
      <c r="D54" s="6">
        <v>200000</v>
      </c>
      <c r="E54" s="6">
        <v>250000</v>
      </c>
      <c r="F54" s="6">
        <v>300000</v>
      </c>
      <c r="G54" s="6">
        <v>300000</v>
      </c>
      <c r="H54" s="6">
        <v>300000</v>
      </c>
      <c r="I54" s="6">
        <v>300000</v>
      </c>
      <c r="J54" s="6">
        <v>300000</v>
      </c>
      <c r="K54" s="6">
        <v>300000</v>
      </c>
      <c r="L54" s="6">
        <f t="shared" si="4"/>
        <v>2250000</v>
      </c>
      <c r="M54" s="6">
        <f t="shared" si="35"/>
        <v>200000</v>
      </c>
      <c r="N54" s="6">
        <f t="shared" si="35"/>
        <v>250000</v>
      </c>
      <c r="O54" s="6">
        <f t="shared" si="35"/>
        <v>300000</v>
      </c>
      <c r="P54" s="6">
        <f t="shared" si="35"/>
        <v>300000</v>
      </c>
      <c r="Q54" s="6">
        <f t="shared" si="35"/>
        <v>300000</v>
      </c>
      <c r="R54" s="6">
        <f t="shared" si="35"/>
        <v>300000</v>
      </c>
      <c r="S54" s="6">
        <f t="shared" si="35"/>
        <v>300000</v>
      </c>
      <c r="T54" s="6">
        <f t="shared" si="35"/>
        <v>300000</v>
      </c>
      <c r="U54" s="6">
        <f t="shared" si="6"/>
        <v>0</v>
      </c>
      <c r="V54" s="6"/>
      <c r="W54" s="6"/>
      <c r="X54" s="6"/>
      <c r="Y54" s="6"/>
      <c r="Z54" s="6"/>
      <c r="AA54" s="6"/>
      <c r="AB54" s="6"/>
      <c r="AC54" s="6"/>
      <c r="AD54" s="6">
        <f t="shared" si="7"/>
        <v>0</v>
      </c>
      <c r="AE54" s="6"/>
      <c r="AF54" s="6"/>
      <c r="AG54" s="6"/>
      <c r="AH54" s="6"/>
      <c r="AI54" s="6"/>
      <c r="AJ54" s="6"/>
      <c r="AK54" s="6"/>
      <c r="AL54" s="6"/>
      <c r="AM54" s="7">
        <f t="shared" si="8"/>
        <v>0</v>
      </c>
      <c r="AN54" s="8" t="s">
        <v>104</v>
      </c>
    </row>
    <row r="55" spans="1:40" x14ac:dyDescent="0.35">
      <c r="A55" s="4" t="s">
        <v>139</v>
      </c>
      <c r="B55" s="5" t="s">
        <v>140</v>
      </c>
      <c r="C55" s="6">
        <f t="shared" si="12"/>
        <v>100000</v>
      </c>
      <c r="D55" s="6">
        <v>50000</v>
      </c>
      <c r="E55" s="6">
        <v>50000</v>
      </c>
      <c r="F55" s="6"/>
      <c r="G55" s="6"/>
      <c r="H55" s="6"/>
      <c r="I55" s="6"/>
      <c r="J55" s="6"/>
      <c r="K55" s="6"/>
      <c r="L55" s="6">
        <f t="shared" si="4"/>
        <v>100000</v>
      </c>
      <c r="M55" s="6">
        <f t="shared" si="35"/>
        <v>50000</v>
      </c>
      <c r="N55" s="6">
        <f t="shared" si="35"/>
        <v>50000</v>
      </c>
      <c r="O55" s="6">
        <f t="shared" si="35"/>
        <v>0</v>
      </c>
      <c r="P55" s="6">
        <f t="shared" si="35"/>
        <v>0</v>
      </c>
      <c r="Q55" s="6">
        <f t="shared" si="35"/>
        <v>0</v>
      </c>
      <c r="R55" s="6">
        <f t="shared" si="35"/>
        <v>0</v>
      </c>
      <c r="S55" s="6">
        <f t="shared" si="35"/>
        <v>0</v>
      </c>
      <c r="T55" s="6">
        <f t="shared" si="35"/>
        <v>0</v>
      </c>
      <c r="U55" s="6">
        <f t="shared" si="6"/>
        <v>0</v>
      </c>
      <c r="V55" s="6"/>
      <c r="W55" s="6"/>
      <c r="X55" s="6"/>
      <c r="Y55" s="6"/>
      <c r="Z55" s="6"/>
      <c r="AA55" s="6"/>
      <c r="AB55" s="6"/>
      <c r="AC55" s="6"/>
      <c r="AD55" s="6">
        <f t="shared" si="7"/>
        <v>0</v>
      </c>
      <c r="AE55" s="6"/>
      <c r="AF55" s="6"/>
      <c r="AG55" s="6"/>
      <c r="AH55" s="6"/>
      <c r="AI55" s="6"/>
      <c r="AJ55" s="6"/>
      <c r="AK55" s="6"/>
      <c r="AL55" s="6"/>
      <c r="AM55" s="7">
        <f t="shared" si="8"/>
        <v>0</v>
      </c>
      <c r="AN55" s="8" t="s">
        <v>141</v>
      </c>
    </row>
    <row r="56" spans="1:40" s="24" customFormat="1" x14ac:dyDescent="0.35">
      <c r="A56" s="21"/>
      <c r="B56" s="22" t="s">
        <v>142</v>
      </c>
      <c r="C56" s="23">
        <f t="shared" ref="C56:AL56" si="36">C2+C7+C16+C24+C25+C29+C33+C36+C37+C38+C39+C45+C52+C53+C54+C55</f>
        <v>38041000</v>
      </c>
      <c r="D56" s="23">
        <f t="shared" si="36"/>
        <v>2864000</v>
      </c>
      <c r="E56" s="23">
        <f t="shared" si="36"/>
        <v>3331000</v>
      </c>
      <c r="F56" s="23">
        <f t="shared" si="36"/>
        <v>4040000</v>
      </c>
      <c r="G56" s="23">
        <f t="shared" si="36"/>
        <v>5640000</v>
      </c>
      <c r="H56" s="23">
        <f t="shared" si="36"/>
        <v>5260000</v>
      </c>
      <c r="I56" s="23">
        <f t="shared" si="36"/>
        <v>3206000</v>
      </c>
      <c r="J56" s="23">
        <f t="shared" si="36"/>
        <v>5750000</v>
      </c>
      <c r="K56" s="23">
        <f t="shared" si="36"/>
        <v>7950000</v>
      </c>
      <c r="L56" s="23">
        <f t="shared" si="36"/>
        <v>11460000</v>
      </c>
      <c r="M56" s="23">
        <f t="shared" si="36"/>
        <v>1204000</v>
      </c>
      <c r="N56" s="23">
        <f t="shared" si="36"/>
        <v>1231000</v>
      </c>
      <c r="O56" s="23">
        <f t="shared" si="36"/>
        <v>1960000</v>
      </c>
      <c r="P56" s="23">
        <f t="shared" si="36"/>
        <v>1692000</v>
      </c>
      <c r="Q56" s="23">
        <f t="shared" si="36"/>
        <v>2303000</v>
      </c>
      <c r="R56" s="23">
        <f t="shared" si="36"/>
        <v>1120000</v>
      </c>
      <c r="S56" s="23">
        <f t="shared" si="36"/>
        <v>1050000</v>
      </c>
      <c r="T56" s="23">
        <f t="shared" si="36"/>
        <v>900000</v>
      </c>
      <c r="U56" s="23">
        <f t="shared" si="36"/>
        <v>21444600</v>
      </c>
      <c r="V56" s="23">
        <f t="shared" si="36"/>
        <v>1660000</v>
      </c>
      <c r="W56" s="23">
        <f t="shared" si="36"/>
        <v>2100000</v>
      </c>
      <c r="X56" s="23">
        <f t="shared" si="36"/>
        <v>2080000</v>
      </c>
      <c r="Y56" s="23">
        <f t="shared" si="36"/>
        <v>3588000</v>
      </c>
      <c r="Z56" s="23">
        <f t="shared" si="36"/>
        <v>2435000</v>
      </c>
      <c r="AA56" s="23">
        <f t="shared" si="36"/>
        <v>1251600</v>
      </c>
      <c r="AB56" s="23">
        <f t="shared" si="36"/>
        <v>3460000</v>
      </c>
      <c r="AC56" s="23">
        <f t="shared" si="36"/>
        <v>4870000</v>
      </c>
      <c r="AD56" s="23">
        <f t="shared" si="36"/>
        <v>5136400</v>
      </c>
      <c r="AE56" s="23">
        <f t="shared" si="36"/>
        <v>0</v>
      </c>
      <c r="AF56" s="23">
        <f t="shared" si="36"/>
        <v>0</v>
      </c>
      <c r="AG56" s="23">
        <f t="shared" si="36"/>
        <v>0</v>
      </c>
      <c r="AH56" s="23">
        <f t="shared" si="36"/>
        <v>360000</v>
      </c>
      <c r="AI56" s="23">
        <f t="shared" si="36"/>
        <v>522000</v>
      </c>
      <c r="AJ56" s="23">
        <f t="shared" si="36"/>
        <v>834400</v>
      </c>
      <c r="AK56" s="23">
        <f t="shared" si="36"/>
        <v>1240000</v>
      </c>
      <c r="AL56" s="23">
        <f t="shared" si="36"/>
        <v>2180000</v>
      </c>
      <c r="AM56" s="7">
        <f>SUM(AM2:AM55)</f>
        <v>0</v>
      </c>
    </row>
    <row r="57" spans="1:40" s="24" customFormat="1" x14ac:dyDescent="0.35">
      <c r="A57" s="21"/>
      <c r="B57" s="22" t="s">
        <v>143</v>
      </c>
      <c r="C57" s="23">
        <f>ROUND(C56*1.23,2)</f>
        <v>46790430</v>
      </c>
      <c r="D57" s="23">
        <f t="shared" ref="D57:K57" si="37">ROUND(D56*1.23,2)</f>
        <v>3522720</v>
      </c>
      <c r="E57" s="23">
        <f t="shared" si="37"/>
        <v>4097130</v>
      </c>
      <c r="F57" s="23">
        <f t="shared" si="37"/>
        <v>4969200</v>
      </c>
      <c r="G57" s="23">
        <f t="shared" si="37"/>
        <v>6937200</v>
      </c>
      <c r="H57" s="23">
        <f t="shared" si="37"/>
        <v>6469800</v>
      </c>
      <c r="I57" s="23">
        <f t="shared" si="37"/>
        <v>3943380</v>
      </c>
      <c r="J57" s="23">
        <f t="shared" si="37"/>
        <v>7072500</v>
      </c>
      <c r="K57" s="23">
        <f t="shared" si="37"/>
        <v>9778500</v>
      </c>
      <c r="L57" s="23">
        <f>ROUND(L56*1.23,2)</f>
        <v>14095800</v>
      </c>
      <c r="M57" s="23"/>
      <c r="N57" s="23"/>
      <c r="O57" s="23"/>
      <c r="P57" s="23"/>
      <c r="Q57" s="23"/>
      <c r="R57" s="23"/>
      <c r="S57" s="23"/>
      <c r="T57" s="23"/>
      <c r="U57" s="23">
        <f t="shared" ref="U57" si="38">ROUND(U56*1.23,2)</f>
        <v>26376858</v>
      </c>
      <c r="V57" s="23"/>
      <c r="W57" s="23"/>
      <c r="X57" s="23"/>
      <c r="Y57" s="23"/>
      <c r="Z57" s="23"/>
      <c r="AA57" s="23"/>
      <c r="AB57" s="23"/>
      <c r="AC57" s="23"/>
      <c r="AD57" s="23">
        <f>ROUND(AD56*1.23,2)</f>
        <v>6317772</v>
      </c>
      <c r="AE57" s="23"/>
      <c r="AF57" s="23"/>
      <c r="AG57" s="23"/>
      <c r="AH57" s="23"/>
      <c r="AI57" s="23"/>
      <c r="AJ57" s="23"/>
      <c r="AK57" s="23"/>
      <c r="AL57" s="23"/>
      <c r="AM57" s="23"/>
    </row>
    <row r="58" spans="1:40" s="24" customFormat="1" x14ac:dyDescent="0.35">
      <c r="A58" s="21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5">
        <v>40</v>
      </c>
      <c r="AN58" s="24" t="s">
        <v>144</v>
      </c>
    </row>
    <row r="59" spans="1:40" s="29" customFormat="1" x14ac:dyDescent="0.35">
      <c r="A59" s="21"/>
      <c r="B59" s="26" t="s">
        <v>145</v>
      </c>
      <c r="C59" s="27" t="str">
        <f t="shared" ref="C59:K59" si="39">C1</f>
        <v>Nakłady całkowite</v>
      </c>
      <c r="D59" s="28">
        <f t="shared" si="39"/>
        <v>2020</v>
      </c>
      <c r="E59" s="28">
        <f t="shared" si="39"/>
        <v>2021</v>
      </c>
      <c r="F59" s="28">
        <f t="shared" si="39"/>
        <v>2022</v>
      </c>
      <c r="G59" s="28">
        <f t="shared" si="39"/>
        <v>2023</v>
      </c>
      <c r="H59" s="28">
        <f t="shared" si="39"/>
        <v>2024</v>
      </c>
      <c r="I59" s="28">
        <f t="shared" si="39"/>
        <v>2025</v>
      </c>
      <c r="J59" s="28">
        <f t="shared" si="39"/>
        <v>2026</v>
      </c>
      <c r="K59" s="28">
        <f t="shared" si="39"/>
        <v>2027</v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5">
        <f>100-AM58</f>
        <v>60</v>
      </c>
      <c r="AN59" s="21" t="s">
        <v>146</v>
      </c>
    </row>
    <row r="60" spans="1:40" s="24" customFormat="1" x14ac:dyDescent="0.35">
      <c r="A60" s="21"/>
      <c r="B60" s="30" t="s">
        <v>147</v>
      </c>
      <c r="C60" s="23">
        <f>C61+C65+C68</f>
        <v>38041000</v>
      </c>
      <c r="D60" s="23">
        <f t="shared" ref="D60:K60" si="40">D61+D65+D68</f>
        <v>2864000</v>
      </c>
      <c r="E60" s="23">
        <f t="shared" si="40"/>
        <v>3331000</v>
      </c>
      <c r="F60" s="23">
        <f t="shared" si="40"/>
        <v>4040000</v>
      </c>
      <c r="G60" s="23">
        <f t="shared" si="40"/>
        <v>5640000</v>
      </c>
      <c r="H60" s="23">
        <f t="shared" si="40"/>
        <v>5260000</v>
      </c>
      <c r="I60" s="23">
        <f t="shared" si="40"/>
        <v>3206000</v>
      </c>
      <c r="J60" s="23">
        <f t="shared" si="40"/>
        <v>5750000</v>
      </c>
      <c r="K60" s="23">
        <f t="shared" si="40"/>
        <v>7950000</v>
      </c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</row>
    <row r="61" spans="1:40" s="24" customFormat="1" x14ac:dyDescent="0.35">
      <c r="A61" s="21" t="s">
        <v>32</v>
      </c>
      <c r="B61" s="22" t="s">
        <v>148</v>
      </c>
      <c r="C61" s="23">
        <f>SUM(C62:C64)</f>
        <v>11460000</v>
      </c>
      <c r="D61" s="23">
        <f t="shared" ref="D61:K61" si="41">SUM(D62:D64)</f>
        <v>1204000</v>
      </c>
      <c r="E61" s="23">
        <f t="shared" si="41"/>
        <v>1231000</v>
      </c>
      <c r="F61" s="23">
        <f t="shared" si="41"/>
        <v>1960000</v>
      </c>
      <c r="G61" s="23">
        <f t="shared" si="41"/>
        <v>1692000</v>
      </c>
      <c r="H61" s="23">
        <f t="shared" si="41"/>
        <v>2303000</v>
      </c>
      <c r="I61" s="23">
        <f t="shared" si="41"/>
        <v>1120000</v>
      </c>
      <c r="J61" s="23">
        <f t="shared" si="41"/>
        <v>1050000</v>
      </c>
      <c r="K61" s="23">
        <f t="shared" si="41"/>
        <v>900000</v>
      </c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</row>
    <row r="62" spans="1:40" s="8" customFormat="1" x14ac:dyDescent="0.35">
      <c r="A62" s="31" t="s">
        <v>34</v>
      </c>
      <c r="B62" s="32" t="s">
        <v>36</v>
      </c>
      <c r="C62" s="18">
        <f>SUM(D62:K62)</f>
        <v>8359300</v>
      </c>
      <c r="D62" s="18">
        <f>SUMIF($AN:$AN,$B62,M:M)</f>
        <v>673300</v>
      </c>
      <c r="E62" s="18">
        <f>SUMIF($AN:$AN,$B62,N:N)</f>
        <v>931000</v>
      </c>
      <c r="F62" s="18">
        <f>SUMIF($AN:$AN,$B62,O:O)</f>
        <v>1660000</v>
      </c>
      <c r="G62" s="18">
        <f>SUMIF($AN:$AN,$B62,P:P)</f>
        <v>1392000</v>
      </c>
      <c r="H62" s="18">
        <f>SUMIF($AN:$AN,$B62,Q:Q)</f>
        <v>2003000</v>
      </c>
      <c r="I62" s="18">
        <f>SUMIF($AN:$AN,$B62,R:R)</f>
        <v>500000</v>
      </c>
      <c r="J62" s="18">
        <f>SUMIF($AN:$AN,$B62,S:S)</f>
        <v>600000</v>
      </c>
      <c r="K62" s="18">
        <f>SUMIF($AN:$AN,$B62,T:T)</f>
        <v>600000</v>
      </c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</row>
    <row r="63" spans="1:40" s="8" customFormat="1" x14ac:dyDescent="0.35">
      <c r="A63" s="31" t="s">
        <v>37</v>
      </c>
      <c r="B63" s="32" t="s">
        <v>104</v>
      </c>
      <c r="C63" s="18">
        <f>SUM(D63:K63)</f>
        <v>3000700</v>
      </c>
      <c r="D63" s="18">
        <f>SUMIF($AN:$AN,$B63,M:M)</f>
        <v>480700</v>
      </c>
      <c r="E63" s="18">
        <f>SUMIF($AN:$AN,$B63,N:N)</f>
        <v>250000</v>
      </c>
      <c r="F63" s="18">
        <f>SUMIF($AN:$AN,$B63,O:O)</f>
        <v>300000</v>
      </c>
      <c r="G63" s="18">
        <f>SUMIF($AN:$AN,$B63,P:P)</f>
        <v>300000</v>
      </c>
      <c r="H63" s="18">
        <f>SUMIF($AN:$AN,$B63,Q:Q)</f>
        <v>300000</v>
      </c>
      <c r="I63" s="18">
        <f>SUMIF($AN:$AN,$B63,R:R)</f>
        <v>620000</v>
      </c>
      <c r="J63" s="18">
        <f>SUMIF($AN:$AN,$B63,S:S)</f>
        <v>450000</v>
      </c>
      <c r="K63" s="18">
        <f>SUMIF($AN:$AN,$B63,T:T)</f>
        <v>300000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</row>
    <row r="64" spans="1:40" s="8" customFormat="1" x14ac:dyDescent="0.35">
      <c r="A64" s="31" t="s">
        <v>39</v>
      </c>
      <c r="B64" s="32" t="s">
        <v>141</v>
      </c>
      <c r="C64" s="18">
        <f>SUM(D64:K64)</f>
        <v>100000</v>
      </c>
      <c r="D64" s="18">
        <f>SUMIF($AN:$AN,$B64,M:M)</f>
        <v>50000</v>
      </c>
      <c r="E64" s="18">
        <f>SUMIF($AN:$AN,$B64,N:N)</f>
        <v>50000</v>
      </c>
      <c r="F64" s="18">
        <f>SUMIF($AN:$AN,$B64,O:O)</f>
        <v>0</v>
      </c>
      <c r="G64" s="18">
        <f>SUMIF($AN:$AN,$B64,P:P)</f>
        <v>0</v>
      </c>
      <c r="H64" s="18">
        <f>SUMIF($AN:$AN,$B64,Q:Q)</f>
        <v>0</v>
      </c>
      <c r="I64" s="18">
        <f>SUMIF($AN:$AN,$B64,R:R)</f>
        <v>0</v>
      </c>
      <c r="J64" s="18">
        <f>SUMIF($AN:$AN,$B64,S:S)</f>
        <v>0</v>
      </c>
      <c r="K64" s="18">
        <f>SUMIF($AN:$AN,$B64,T:T)</f>
        <v>0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</row>
    <row r="65" spans="1:39" s="24" customFormat="1" x14ac:dyDescent="0.35">
      <c r="A65" s="21" t="s">
        <v>43</v>
      </c>
      <c r="B65" s="22" t="s">
        <v>149</v>
      </c>
      <c r="C65" s="23">
        <f>SUM(C66:C67)</f>
        <v>21444600</v>
      </c>
      <c r="D65" s="23">
        <f>SUM(D66:D67)</f>
        <v>1660000</v>
      </c>
      <c r="E65" s="23">
        <f t="shared" ref="E65:K65" si="42">SUM(E66:E67)</f>
        <v>2100000</v>
      </c>
      <c r="F65" s="23">
        <f t="shared" si="42"/>
        <v>2080000</v>
      </c>
      <c r="G65" s="23">
        <f t="shared" si="42"/>
        <v>3588000</v>
      </c>
      <c r="H65" s="23">
        <f t="shared" si="42"/>
        <v>2435000</v>
      </c>
      <c r="I65" s="23">
        <f t="shared" si="42"/>
        <v>1251600</v>
      </c>
      <c r="J65" s="23">
        <f t="shared" si="42"/>
        <v>3460000</v>
      </c>
      <c r="K65" s="23">
        <f t="shared" si="42"/>
        <v>4870000</v>
      </c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</row>
    <row r="66" spans="1:39" x14ac:dyDescent="0.35">
      <c r="A66" s="33" t="s">
        <v>45</v>
      </c>
      <c r="B66" s="32" t="s">
        <v>36</v>
      </c>
      <c r="C66" s="18">
        <f>SUM(D66:K66)</f>
        <v>10740000</v>
      </c>
      <c r="D66" s="18">
        <f>SUMIF($AN:$AN,$B66,V:V)</f>
        <v>760000</v>
      </c>
      <c r="E66" s="18">
        <f>SUMIF($AN:$AN,$B66,W:W)</f>
        <v>0</v>
      </c>
      <c r="F66" s="18">
        <f>SUMIF($AN:$AN,$B66,X:X)</f>
        <v>2080000</v>
      </c>
      <c r="G66" s="18">
        <f>SUMIF($AN:$AN,$B66,Y:Y)</f>
        <v>3048000</v>
      </c>
      <c r="H66" s="18">
        <f>SUMIF($AN:$AN,$B66,Z:Z)</f>
        <v>1652000</v>
      </c>
      <c r="I66" s="18">
        <f>SUMIF($AN:$AN,$B66,AA:AA)</f>
        <v>0</v>
      </c>
      <c r="J66" s="18">
        <f>SUMIF($AN:$AN,$B66,AB:AB)</f>
        <v>1600000</v>
      </c>
      <c r="K66" s="18">
        <f>SUMIF($AN:$AN,$B66,AC:AC)</f>
        <v>1600000</v>
      </c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7"/>
      <c r="AE66" s="18"/>
      <c r="AF66" s="18"/>
      <c r="AG66" s="18"/>
      <c r="AH66" s="18"/>
      <c r="AI66" s="18"/>
      <c r="AJ66" s="18"/>
      <c r="AK66" s="18"/>
      <c r="AL66" s="18"/>
      <c r="AM66" s="7"/>
    </row>
    <row r="67" spans="1:39" x14ac:dyDescent="0.35">
      <c r="A67" s="33" t="s">
        <v>47</v>
      </c>
      <c r="B67" s="32" t="s">
        <v>104</v>
      </c>
      <c r="C67" s="18">
        <f>SUM(D67:K67)</f>
        <v>10704600</v>
      </c>
      <c r="D67" s="18">
        <f>SUMIF($AN:$AN,$B67,V:V)</f>
        <v>900000</v>
      </c>
      <c r="E67" s="18">
        <f>SUMIF($AN:$AN,$B67,W:W)</f>
        <v>2100000</v>
      </c>
      <c r="F67" s="18">
        <f>SUMIF($AN:$AN,$B67,X:X)</f>
        <v>0</v>
      </c>
      <c r="G67" s="18">
        <f>SUMIF($AN:$AN,$B67,Y:Y)</f>
        <v>540000</v>
      </c>
      <c r="H67" s="18">
        <f>SUMIF($AN:$AN,$B67,Z:Z)</f>
        <v>783000</v>
      </c>
      <c r="I67" s="18">
        <f>SUMIF($AN:$AN,$B67,AA:AA)</f>
        <v>1251600</v>
      </c>
      <c r="J67" s="18">
        <f>SUMIF($AN:$AN,$B67,AB:AB)</f>
        <v>1860000</v>
      </c>
      <c r="K67" s="18">
        <f>SUMIF($AN:$AN,$B67,AC:AC)</f>
        <v>3270000</v>
      </c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7"/>
      <c r="AE67" s="18"/>
      <c r="AF67" s="18"/>
      <c r="AG67" s="18"/>
      <c r="AH67" s="18"/>
      <c r="AI67" s="18"/>
      <c r="AJ67" s="18"/>
      <c r="AK67" s="18"/>
      <c r="AL67" s="18"/>
      <c r="AM67" s="7"/>
    </row>
    <row r="68" spans="1:39" s="24" customFormat="1" x14ac:dyDescent="0.35">
      <c r="A68" s="21" t="s">
        <v>60</v>
      </c>
      <c r="B68" s="22" t="s">
        <v>150</v>
      </c>
      <c r="C68" s="23">
        <f>SUM(C69:C70)</f>
        <v>5136400</v>
      </c>
      <c r="D68" s="23">
        <f t="shared" ref="D68:K68" si="43">SUM(D69:D70)</f>
        <v>0</v>
      </c>
      <c r="E68" s="23">
        <f t="shared" si="43"/>
        <v>0</v>
      </c>
      <c r="F68" s="23">
        <f t="shared" si="43"/>
        <v>0</v>
      </c>
      <c r="G68" s="23">
        <f t="shared" si="43"/>
        <v>360000</v>
      </c>
      <c r="H68" s="23">
        <f t="shared" si="43"/>
        <v>522000</v>
      </c>
      <c r="I68" s="23">
        <f t="shared" si="43"/>
        <v>834400</v>
      </c>
      <c r="J68" s="23">
        <f t="shared" si="43"/>
        <v>1240000</v>
      </c>
      <c r="K68" s="23">
        <f t="shared" si="43"/>
        <v>2180000</v>
      </c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</row>
    <row r="69" spans="1:39" x14ac:dyDescent="0.35">
      <c r="A69" s="33" t="s">
        <v>62</v>
      </c>
      <c r="B69" s="32" t="s">
        <v>36</v>
      </c>
      <c r="C69" s="18">
        <f>SUM(D69:K69)</f>
        <v>0</v>
      </c>
      <c r="D69" s="18">
        <f>SUMIF($AN:$AN,$B69,AE:AE)</f>
        <v>0</v>
      </c>
      <c r="E69" s="18">
        <f>SUMIF($AN:$AN,$B69,AF:AF)</f>
        <v>0</v>
      </c>
      <c r="F69" s="18">
        <f>SUMIF($AN:$AN,$B69,AG:AG)</f>
        <v>0</v>
      </c>
      <c r="G69" s="18">
        <f>SUMIF($AN:$AN,$B69,AH:AH)</f>
        <v>0</v>
      </c>
      <c r="H69" s="18">
        <f>SUMIF($AN:$AN,$B69,AI:AI)</f>
        <v>0</v>
      </c>
      <c r="I69" s="18">
        <f>SUMIF($AN:$AN,$B69,AJ:AJ)</f>
        <v>0</v>
      </c>
      <c r="J69" s="18">
        <f>SUMIF($AN:$AN,$B69,AK:AK)</f>
        <v>0</v>
      </c>
      <c r="K69" s="18">
        <f>SUMIF($AN:$AN,$B69,AL:AL)</f>
        <v>0</v>
      </c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7"/>
      <c r="AE69" s="18"/>
      <c r="AF69" s="18"/>
      <c r="AG69" s="18"/>
      <c r="AH69" s="18"/>
      <c r="AI69" s="18"/>
      <c r="AJ69" s="18"/>
      <c r="AK69" s="18"/>
      <c r="AL69" s="18"/>
      <c r="AM69" s="7"/>
    </row>
    <row r="70" spans="1:39" x14ac:dyDescent="0.35">
      <c r="A70" s="33" t="s">
        <v>64</v>
      </c>
      <c r="B70" s="32" t="s">
        <v>104</v>
      </c>
      <c r="C70" s="18">
        <f>SUM(D70:K70)</f>
        <v>5136400</v>
      </c>
      <c r="D70" s="18">
        <f>SUMIF($AN:$AN,$B70,AE:AE)</f>
        <v>0</v>
      </c>
      <c r="E70" s="18">
        <f>SUMIF($AN:$AN,$B70,AF:AF)</f>
        <v>0</v>
      </c>
      <c r="F70" s="18">
        <f>SUMIF($AN:$AN,$B70,AG:AG)</f>
        <v>0</v>
      </c>
      <c r="G70" s="18">
        <f>SUMIF($AN:$AN,$B70,AH:AH)</f>
        <v>360000</v>
      </c>
      <c r="H70" s="18">
        <f>SUMIF($AN:$AN,$B70,AI:AI)</f>
        <v>522000</v>
      </c>
      <c r="I70" s="18">
        <f>SUMIF($AN:$AN,$B70,AJ:AJ)</f>
        <v>834400</v>
      </c>
      <c r="J70" s="18">
        <f>SUMIF($AN:$AN,$B70,AK:AK)</f>
        <v>1240000</v>
      </c>
      <c r="K70" s="18">
        <f>SUMIF($AN:$AN,$B70,AL:AL)</f>
        <v>2180000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7"/>
      <c r="AE70" s="18"/>
      <c r="AF70" s="18"/>
      <c r="AG70" s="18"/>
      <c r="AH70" s="18"/>
      <c r="AI70" s="18"/>
      <c r="AJ70" s="18"/>
      <c r="AK70" s="18"/>
      <c r="AL70" s="18"/>
      <c r="AM70" s="7"/>
    </row>
    <row r="71" spans="1:39" x14ac:dyDescent="0.35">
      <c r="B71" s="32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7"/>
      <c r="AE71" s="18"/>
      <c r="AF71" s="18"/>
      <c r="AG71" s="18"/>
      <c r="AH71" s="18"/>
      <c r="AI71" s="18"/>
      <c r="AJ71" s="18"/>
      <c r="AK71" s="18"/>
      <c r="AL71" s="18"/>
      <c r="AM71" s="7"/>
    </row>
    <row r="72" spans="1:39" x14ac:dyDescent="0.35">
      <c r="B72" s="22" t="s">
        <v>151</v>
      </c>
      <c r="C72" s="27" t="str">
        <f>C59</f>
        <v>Nakłady całkowite</v>
      </c>
      <c r="D72" s="28">
        <f t="shared" ref="D72:K72" si="44">D59</f>
        <v>2020</v>
      </c>
      <c r="E72" s="28">
        <f t="shared" si="44"/>
        <v>2021</v>
      </c>
      <c r="F72" s="28">
        <f t="shared" si="44"/>
        <v>2022</v>
      </c>
      <c r="G72" s="28">
        <f t="shared" si="44"/>
        <v>2023</v>
      </c>
      <c r="H72" s="28">
        <f t="shared" si="44"/>
        <v>2024</v>
      </c>
      <c r="I72" s="28">
        <f t="shared" si="44"/>
        <v>2025</v>
      </c>
      <c r="J72" s="28">
        <f t="shared" si="44"/>
        <v>2026</v>
      </c>
      <c r="K72" s="28">
        <f t="shared" si="44"/>
        <v>2027</v>
      </c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7"/>
      <c r="AE72" s="18"/>
      <c r="AF72" s="18"/>
      <c r="AG72" s="18"/>
      <c r="AH72" s="18"/>
      <c r="AI72" s="18"/>
      <c r="AJ72" s="18"/>
      <c r="AK72" s="18"/>
      <c r="AL72" s="18"/>
      <c r="AM72" s="7"/>
    </row>
    <row r="73" spans="1:39" x14ac:dyDescent="0.35">
      <c r="B73" s="30" t="s">
        <v>147</v>
      </c>
      <c r="C73" s="23">
        <f>SUM(C74:C76)</f>
        <v>38041000</v>
      </c>
      <c r="D73" s="23">
        <f t="shared" ref="D73:K73" si="45">SUM(D74:D76)</f>
        <v>2864000</v>
      </c>
      <c r="E73" s="23">
        <f t="shared" si="45"/>
        <v>3331000</v>
      </c>
      <c r="F73" s="23">
        <f t="shared" si="45"/>
        <v>4040000</v>
      </c>
      <c r="G73" s="23">
        <f t="shared" si="45"/>
        <v>5640000</v>
      </c>
      <c r="H73" s="23">
        <f t="shared" si="45"/>
        <v>5260000</v>
      </c>
      <c r="I73" s="23">
        <f t="shared" si="45"/>
        <v>3206000</v>
      </c>
      <c r="J73" s="23">
        <f t="shared" si="45"/>
        <v>5750000</v>
      </c>
      <c r="K73" s="23">
        <f t="shared" si="45"/>
        <v>7950000</v>
      </c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7"/>
      <c r="AE73" s="18"/>
      <c r="AF73" s="18"/>
      <c r="AG73" s="18"/>
      <c r="AH73" s="18"/>
      <c r="AI73" s="18"/>
      <c r="AJ73" s="18"/>
      <c r="AK73" s="18"/>
      <c r="AL73" s="18"/>
      <c r="AM73" s="7"/>
    </row>
    <row r="74" spans="1:39" s="8" customFormat="1" x14ac:dyDescent="0.35">
      <c r="A74" s="31" t="s">
        <v>32</v>
      </c>
      <c r="B74" s="32" t="s">
        <v>36</v>
      </c>
      <c r="C74" s="18">
        <f t="shared" ref="C74:K75" si="46">C62+C66+C69</f>
        <v>19099300</v>
      </c>
      <c r="D74" s="18">
        <f t="shared" si="46"/>
        <v>1433300</v>
      </c>
      <c r="E74" s="18">
        <f t="shared" si="46"/>
        <v>931000</v>
      </c>
      <c r="F74" s="18">
        <f t="shared" si="46"/>
        <v>3740000</v>
      </c>
      <c r="G74" s="18">
        <f t="shared" si="46"/>
        <v>4440000</v>
      </c>
      <c r="H74" s="18">
        <f t="shared" si="46"/>
        <v>3655000</v>
      </c>
      <c r="I74" s="18">
        <f t="shared" si="46"/>
        <v>500000</v>
      </c>
      <c r="J74" s="18">
        <f t="shared" si="46"/>
        <v>2200000</v>
      </c>
      <c r="K74" s="18">
        <f t="shared" si="46"/>
        <v>2200000</v>
      </c>
    </row>
    <row r="75" spans="1:39" s="8" customFormat="1" x14ac:dyDescent="0.35">
      <c r="A75" s="31" t="s">
        <v>43</v>
      </c>
      <c r="B75" s="32" t="s">
        <v>104</v>
      </c>
      <c r="C75" s="18">
        <f t="shared" si="46"/>
        <v>18841700</v>
      </c>
      <c r="D75" s="18">
        <f t="shared" si="46"/>
        <v>1380700</v>
      </c>
      <c r="E75" s="18">
        <f t="shared" si="46"/>
        <v>2350000</v>
      </c>
      <c r="F75" s="18">
        <f t="shared" si="46"/>
        <v>300000</v>
      </c>
      <c r="G75" s="18">
        <f t="shared" si="46"/>
        <v>1200000</v>
      </c>
      <c r="H75" s="18">
        <f t="shared" si="46"/>
        <v>1605000</v>
      </c>
      <c r="I75" s="18">
        <f t="shared" si="46"/>
        <v>2706000</v>
      </c>
      <c r="J75" s="18">
        <f t="shared" si="46"/>
        <v>3550000</v>
      </c>
      <c r="K75" s="18">
        <f t="shared" si="46"/>
        <v>5750000</v>
      </c>
    </row>
    <row r="76" spans="1:39" s="8" customFormat="1" x14ac:dyDescent="0.35">
      <c r="A76" s="31" t="s">
        <v>60</v>
      </c>
      <c r="B76" s="34" t="s">
        <v>141</v>
      </c>
      <c r="C76" s="18">
        <f t="shared" ref="C76:K76" si="47">C64</f>
        <v>100000</v>
      </c>
      <c r="D76" s="18">
        <f t="shared" si="47"/>
        <v>50000</v>
      </c>
      <c r="E76" s="18">
        <f t="shared" si="47"/>
        <v>50000</v>
      </c>
      <c r="F76" s="18">
        <f t="shared" si="47"/>
        <v>0</v>
      </c>
      <c r="G76" s="18">
        <f t="shared" si="47"/>
        <v>0</v>
      </c>
      <c r="H76" s="18">
        <f t="shared" si="47"/>
        <v>0</v>
      </c>
      <c r="I76" s="18">
        <f t="shared" si="47"/>
        <v>0</v>
      </c>
      <c r="J76" s="18">
        <f t="shared" si="47"/>
        <v>0</v>
      </c>
      <c r="K76" s="18">
        <f t="shared" si="47"/>
        <v>0</v>
      </c>
    </row>
    <row r="77" spans="1:39" hidden="1" outlineLevel="1" x14ac:dyDescent="0.35">
      <c r="C77" s="7">
        <f>SUM(C74:C76)</f>
        <v>38041000</v>
      </c>
      <c r="D77" s="7">
        <f t="shared" ref="D77:K77" si="48">SUM(D74:D76)</f>
        <v>2864000</v>
      </c>
      <c r="E77" s="7">
        <f t="shared" si="48"/>
        <v>3331000</v>
      </c>
      <c r="F77" s="7">
        <f t="shared" si="48"/>
        <v>4040000</v>
      </c>
      <c r="G77" s="7">
        <f t="shared" si="48"/>
        <v>5640000</v>
      </c>
      <c r="H77" s="7">
        <f t="shared" si="48"/>
        <v>5260000</v>
      </c>
      <c r="I77" s="7">
        <f t="shared" si="48"/>
        <v>3206000</v>
      </c>
      <c r="J77" s="7">
        <f t="shared" si="48"/>
        <v>5750000</v>
      </c>
      <c r="K77" s="7">
        <f t="shared" si="48"/>
        <v>7950000</v>
      </c>
    </row>
    <row r="78" spans="1:39" hidden="1" outlineLevel="1" x14ac:dyDescent="0.35">
      <c r="B78" s="32"/>
      <c r="C78" s="7"/>
      <c r="D78" s="7"/>
      <c r="E78" s="7"/>
      <c r="F78" s="7"/>
      <c r="G78" s="7"/>
      <c r="H78" s="7"/>
      <c r="I78" s="7"/>
      <c r="J78" s="7"/>
      <c r="K78" s="7"/>
    </row>
    <row r="79" spans="1:39" hidden="1" outlineLevel="1" x14ac:dyDescent="0.35">
      <c r="B79" s="32" t="s">
        <v>152</v>
      </c>
      <c r="C79" s="7">
        <f>C57-C56</f>
        <v>8749430</v>
      </c>
      <c r="D79" s="7">
        <f>D57-D56</f>
        <v>658720</v>
      </c>
      <c r="E79" s="7">
        <f t="shared" ref="E79:K79" si="49">E57-E56</f>
        <v>766130</v>
      </c>
      <c r="F79" s="7">
        <f t="shared" si="49"/>
        <v>929200</v>
      </c>
      <c r="G79" s="7">
        <f t="shared" si="49"/>
        <v>1297200</v>
      </c>
      <c r="H79" s="7">
        <f t="shared" si="49"/>
        <v>1209800</v>
      </c>
      <c r="I79" s="7">
        <f t="shared" si="49"/>
        <v>737380</v>
      </c>
      <c r="J79" s="7">
        <f t="shared" si="49"/>
        <v>1322500</v>
      </c>
      <c r="K79" s="7">
        <f t="shared" si="49"/>
        <v>1828500</v>
      </c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1:39" collapsed="1" x14ac:dyDescent="0.35">
      <c r="B80" s="32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V80" s="7"/>
      <c r="W80" s="7"/>
      <c r="X80" s="7"/>
      <c r="Y80" s="7"/>
      <c r="Z80" s="7"/>
      <c r="AA80" s="7"/>
      <c r="AB80" s="7"/>
      <c r="AC80" s="7"/>
      <c r="AE80" s="7"/>
      <c r="AF80" s="7"/>
      <c r="AG80" s="7"/>
      <c r="AH80" s="7"/>
      <c r="AI80" s="7"/>
      <c r="AJ80" s="7"/>
      <c r="AK80" s="7"/>
      <c r="AL80" s="7"/>
    </row>
    <row r="81" spans="2:38" x14ac:dyDescent="0.35">
      <c r="B81" s="32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V81" s="7"/>
      <c r="W81" s="7"/>
      <c r="X81" s="7"/>
      <c r="Y81" s="7"/>
      <c r="Z81" s="7"/>
      <c r="AA81" s="7"/>
      <c r="AB81" s="7"/>
      <c r="AC81" s="7"/>
      <c r="AE81" s="7"/>
      <c r="AF81" s="7"/>
      <c r="AG81" s="7"/>
      <c r="AH81" s="7"/>
      <c r="AI81" s="7"/>
      <c r="AJ81" s="7"/>
      <c r="AK81" s="7"/>
      <c r="AL81" s="7"/>
    </row>
    <row r="82" spans="2:38" x14ac:dyDescent="0.35">
      <c r="B82" s="36" t="s">
        <v>153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V82" s="7"/>
      <c r="W82" s="7"/>
      <c r="X82" s="7"/>
      <c r="Y82" s="7"/>
      <c r="Z82" s="7"/>
      <c r="AA82" s="7"/>
      <c r="AB82" s="7"/>
      <c r="AC82" s="7"/>
      <c r="AE82" s="7"/>
      <c r="AF82" s="7"/>
      <c r="AG82" s="7"/>
      <c r="AH82" s="7"/>
      <c r="AI82" s="7"/>
      <c r="AJ82" s="7"/>
      <c r="AK82" s="7"/>
      <c r="AL82" s="7"/>
    </row>
    <row r="85" spans="2:38" x14ac:dyDescent="0.35">
      <c r="C85" s="37"/>
    </row>
  </sheetData>
  <pageMargins left="0.70866141732283472" right="0.70866141732283472" top="0.74803149606299213" bottom="0.74803149606299213" header="0.31496062992125984" footer="0.31496062992125984"/>
  <pageSetup paperSize="8" scale="60" orientation="landscape" r:id="rId1"/>
  <headerFooter>
    <oddHeader>&amp;CHARMONOGRAM REALIZACJI ZADAŃ WIELOLETNIEGO PLANU ROZWOJU I MODERNIZACJI URZĄDZEŃ WODOCIĄGOWYCH I URZĄDZEŃ KANALIZACYJNYCH BĘDĄCYCH W POSIADANIU ZGK SP. Z O.O. Z/S W ŚWIĘTEJ KATARZYNIE NA LATA 2020-2027&amp;RZałącznik nr 1 do WPRiMUWiUK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wydruk 21.02.</vt:lpstr>
      <vt:lpstr>'wydruk 21.02.'!Obszar_wydruku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cp:lastPrinted>2020-02-21T09:49:30Z</cp:lastPrinted>
  <dcterms:created xsi:type="dcterms:W3CDTF">2020-02-21T09:47:18Z</dcterms:created>
  <dcterms:modified xsi:type="dcterms:W3CDTF">2020-02-21T09:54:15Z</dcterms:modified>
</cp:coreProperties>
</file>